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xl/_rels/workbook.xml.rels" ContentType="application/vnd.openxmlformats-package.relationships+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_rels/sheet1.xml.rels" ContentType="application/vnd.openxmlformats-package.relationships+xml"/>
  <Override PartName="/xl/worksheets/_rels/sheet4.xml.rels" ContentType="application/vnd.openxmlformats-package.relationships+xml"/>
  <Override PartName="/xl/worksheets/sheet11.xml" ContentType="application/vnd.openxmlformats-officedocument.spreadsheetml.worksheet+xml"/>
  <Override PartName="/xl/worksheets/sheet6.xml" ContentType="application/vnd.openxmlformats-officedocument.spreadsheetml.worksheet+xml"/>
  <Override PartName="/xl/worksheets/sheet10.xml" ContentType="application/vnd.openxmlformats-officedocument.spreadsheetml.worksheet+xml"/>
  <Override PartName="/xl/worksheets/sheet5.xml" ContentType="application/vnd.openxmlformats-officedocument.spreadsheetml.worksheet+xml"/>
  <Override PartName="/xl/worksheets/sheet9.xml" ContentType="application/vnd.openxmlformats-officedocument.spreadsheetml.worksheet+xml"/>
  <Override PartName="/xl/worksheets/sheet14.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4.xml" ContentType="application/vnd.openxmlformats-officedocument.spreadsheetml.worksheet+xml"/>
  <Override PartName="/xl/worksheets/sheet1.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2.xml" ContentType="application/vnd.openxmlformats-officedocument.spreadsheetml.worksheet+xml"/>
  <Override PartName="/xl/worksheets/sheet8.xml" ContentType="application/vnd.openxmlformats-officedocument.spreadsheetml.worksheet+xml"/>
  <Override PartName="/xl/worksheets/sheet13.xml" ContentType="application/vnd.openxmlformats-officedocument.spreadsheetml.worksheet+xml"/>
  <Override PartName="/xl/worksheets/sheet3.xml" ContentType="application/vnd.openxmlformats-officedocument.spreadsheetml.worksheet+xml"/>
  <Override PartName="/xl/sharedStrings.xml" ContentType="application/vnd.openxmlformats-officedocument.spreadsheetml.sharedStrings+xml"/>
  <Override PartName="/_rels/.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الغلاف" sheetId="1" state="visible" r:id="rId3"/>
    <sheet name="1-دفتر الحقائق" sheetId="2" state="visible" r:id="rId4"/>
    <sheet name="2-فجوات البيانات" sheetId="3" state="visible" r:id="rId5"/>
    <sheet name="3-المنافسون" sheetId="4" state="visible" r:id="rId6"/>
    <sheet name="4-الخامات والقصات" sheetId="5" state="visible" r:id="rId7"/>
    <sheet name="5-مصفوفة الألوان" sheetId="6" state="visible" r:id="rId8"/>
    <sheet name="6-مقارنة المصانع" sheetId="7" state="visible" r:id="rId9"/>
    <sheet name="7-اقتصاديات الوحدة" sheetId="8" state="visible" r:id="rId10"/>
    <sheet name="8-الحساسية" sheetId="9" state="visible" r:id="rId11"/>
    <sheet name="9-الميزانية" sheetId="10" state="visible" r:id="rId12"/>
    <sheet name="10-التوقعات" sheetId="11" state="visible" r:id="rId13"/>
    <sheet name="11-نقطة التعادل" sheetId="12" state="visible" r:id="rId14"/>
    <sheet name="12-التدفق النقدي" sheetId="13" state="visible" r:id="rId15"/>
    <sheet name="13-الإنفاق الإعلاني" sheetId="14" state="visible" r:id="rId16"/>
    <sheet name="14-محتوى 30 يوم" sheetId="15" state="visible" r:id="rId17"/>
    <sheet name="15-حملات 8 أسابيع" sheetId="16" state="visible" r:id="rId18"/>
    <sheet name="16-تنفيذ 60 يوم" sheetId="17" state="visible" r:id="rId19"/>
    <sheet name="17-لوحة المؤشرات" sheetId="18" state="visible" r:id="rId20"/>
    <sheet name="18-سجل المخاطر" sheetId="19" state="visible" r:id="rId21"/>
    <sheet name="19-بوابات القرار" sheetId="20" state="visible" r:id="rId22"/>
  </sheet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<sst xmlns="http://schemas.openxmlformats.org/spreadsheetml/2006/main" count="1268" uniqueCount="1020">
  <si>
    <t xml:space="preserve">حِياد</t>
  </si>
  <si>
    <t xml:space="preserve">دراسة تأسيس وإطلاق متجر الهوديات، النموذج المالي والجداول التنفيذية</t>
  </si>
  <si>
    <t xml:space="preserve">إعداد: أبو بكر | تاريخ الدراسة: 7 أغسطس 2026 | سقف الميزانية: 25,000 ريال</t>
  </si>
  <si>
    <t xml:space="preserve">سقف الميزانية</t>
  </si>
  <si>
    <t xml:space="preserve">هامش المساهمة قبل الإعلان</t>
  </si>
  <si>
    <r>
      <rPr>
        <b val="true"/>
        <sz val="15"/>
        <color rgb="FF16324F"/>
        <rFont val="Calibri"/>
        <family val="0"/>
        <charset val="1"/>
      </rPr>
      <t xml:space="preserve">25,000 </t>
    </r>
    <r>
      <rPr>
        <b val="true"/>
        <sz val="15"/>
        <color rgb="FF16324F"/>
        <rFont val="FreeSans"/>
        <family val="2"/>
      </rPr>
      <t xml:space="preserve">ريال</t>
    </r>
  </si>
  <si>
    <r>
      <rPr>
        <b val="true"/>
        <sz val="15"/>
        <color rgb="FF16324F"/>
        <rFont val="Calibri"/>
        <family val="0"/>
        <charset val="1"/>
      </rPr>
      <t xml:space="preserve">≈ 65 </t>
    </r>
    <r>
      <rPr>
        <b val="true"/>
        <sz val="15"/>
        <color rgb="FF16324F"/>
        <rFont val="FreeSans"/>
        <family val="2"/>
      </rPr>
      <t xml:space="preserve">ريال</t>
    </r>
    <r>
      <rPr>
        <b val="true"/>
        <sz val="15"/>
        <color rgb="FF16324F"/>
        <rFont val="Calibri"/>
        <family val="0"/>
        <charset val="1"/>
      </rPr>
      <t xml:space="preserve">/</t>
    </r>
    <r>
      <rPr>
        <b val="true"/>
        <sz val="15"/>
        <color rgb="FF16324F"/>
        <rFont val="FreeSans"/>
        <family val="2"/>
      </rPr>
      <t xml:space="preserve">طلب</t>
    </r>
  </si>
  <si>
    <r>
      <rPr>
        <sz val="9.5"/>
        <color rgb="FF8496A8"/>
        <rFont val="Calibri"/>
        <family val="0"/>
        <charset val="1"/>
      </rPr>
      <t xml:space="preserve">ROAS </t>
    </r>
    <r>
      <rPr>
        <sz val="9.5"/>
        <color rgb="FF8496A8"/>
        <rFont val="FreeSans"/>
        <family val="2"/>
      </rPr>
      <t xml:space="preserve">التعادل</t>
    </r>
  </si>
  <si>
    <t xml:space="preserve">كمية الانطلاقة</t>
  </si>
  <si>
    <t xml:space="preserve">≈ 2.6</t>
  </si>
  <si>
    <r>
      <rPr>
        <b val="true"/>
        <sz val="15"/>
        <color rgb="FF16324F"/>
        <rFont val="Calibri"/>
        <family val="0"/>
        <charset val="1"/>
      </rPr>
      <t xml:space="preserve">90-110 </t>
    </r>
    <r>
      <rPr>
        <b val="true"/>
        <sz val="15"/>
        <color rgb="FF16324F"/>
        <rFont val="FreeSans"/>
        <family val="2"/>
      </rPr>
      <t xml:space="preserve">قطعة</t>
    </r>
  </si>
  <si>
    <t xml:space="preserve">السعر الموصى به</t>
  </si>
  <si>
    <t xml:space="preserve">قرار الألوان</t>
  </si>
  <si>
    <r>
      <rPr>
        <b val="true"/>
        <sz val="15"/>
        <color rgb="FF16324F"/>
        <rFont val="Calibri"/>
        <family val="0"/>
        <charset val="1"/>
      </rPr>
      <t xml:space="preserve">169 </t>
    </r>
    <r>
      <rPr>
        <b val="true"/>
        <sz val="15"/>
        <color rgb="FF16324F"/>
        <rFont val="FreeSans"/>
        <family val="2"/>
      </rPr>
      <t xml:space="preserve">ريال</t>
    </r>
  </si>
  <si>
    <t xml:space="preserve">لونان أولًا</t>
  </si>
  <si>
    <t xml:space="preserve">فهرس الأوراق</t>
  </si>
  <si>
    <t xml:space="preserve">1-دفتر الحقائق</t>
  </si>
  <si>
    <t xml:space="preserve">التدقيق والبيانات</t>
  </si>
  <si>
    <t xml:space="preserve">2-فجوات البيانات</t>
  </si>
  <si>
    <t xml:space="preserve">3-المنافسون</t>
  </si>
  <si>
    <t xml:space="preserve">السوق والمنتج</t>
  </si>
  <si>
    <t xml:space="preserve">4-الخامات والقصات</t>
  </si>
  <si>
    <t xml:space="preserve">5-مصفوفة الألوان</t>
  </si>
  <si>
    <t xml:space="preserve">6-مقارنة المصانع</t>
  </si>
  <si>
    <t xml:space="preserve">7-اقتصاديات الوحدة</t>
  </si>
  <si>
    <t xml:space="preserve">النموذج المالي</t>
  </si>
  <si>
    <t xml:space="preserve">8-الحساسية</t>
  </si>
  <si>
    <t xml:space="preserve">9-الميزانية</t>
  </si>
  <si>
    <t xml:space="preserve">10-التوقعات</t>
  </si>
  <si>
    <t xml:space="preserve">11-نقطة التعادل</t>
  </si>
  <si>
    <t xml:space="preserve">12-التدفق النقدي</t>
  </si>
  <si>
    <t xml:space="preserve">13-الإنفاق الإعلاني</t>
  </si>
  <si>
    <t xml:space="preserve">التسويق والحملات</t>
  </si>
  <si>
    <t xml:space="preserve">14-محتوى 30 يوم</t>
  </si>
  <si>
    <t xml:space="preserve">15-حملات 8 أسابيع</t>
  </si>
  <si>
    <t xml:space="preserve">16-تنفيذ 60 يوم</t>
  </si>
  <si>
    <t xml:space="preserve">التشغيل والحوكمة</t>
  </si>
  <si>
    <t xml:space="preserve">17-لوحة المؤشرات</t>
  </si>
  <si>
    <t xml:space="preserve">18-سجل المخاطر</t>
  </si>
  <si>
    <t xml:space="preserve">19-بوابات القرار</t>
  </si>
  <si>
    <t xml:space="preserve">الخلايا الصفراء في كل الأوراق = مدخلات قابلة للتعديل، وكل النتائج تُعاد تلقائيًا.</t>
  </si>
  <si>
    <t xml:space="preserve">دفتر حقائق المشروع، متجر حِياد (حتى 2026-08-07)</t>
  </si>
  <si>
    <t xml:space="preserve">المعلومة</t>
  </si>
  <si>
    <t xml:space="preserve">التصنيف</t>
  </si>
  <si>
    <t xml:space="preserve">المصدر</t>
  </si>
  <si>
    <t xml:space="preserve">درجة الثقة</t>
  </si>
  <si>
    <t xml:space="preserve">الأثر على القرار</t>
  </si>
  <si>
    <t xml:space="preserve">تحتاج تحقق؟</t>
  </si>
  <si>
    <t xml:space="preserve">طريقة التحقق</t>
  </si>
  <si>
    <t xml:space="preserve">اسم المشروع «حِياد»، اقتراح العميل فهد العتيبي</t>
  </si>
  <si>
    <t xml:space="preserve">حقيقة من العميل</t>
  </si>
  <si>
    <t xml:space="preserve">محادثات مع العميل</t>
  </si>
  <si>
    <t xml:space="preserve">عالية</t>
  </si>
  <si>
    <t xml:space="preserve">يحكم الهوية والدومين</t>
  </si>
  <si>
    <t xml:space="preserve">نعم، توفر الدومين والحسابات</t>
  </si>
  <si>
    <t xml:space="preserve">فحص الدومين والمنصات</t>
  </si>
  <si>
    <t xml:space="preserve">السوق المستهدف: السعودية</t>
  </si>
  <si>
    <t xml:space="preserve">يحكم كل الدراسة</t>
  </si>
  <si>
    <t xml:space="preserve">لا</t>
  </si>
  <si>
    <t xml:space="preserve">—</t>
  </si>
  <si>
    <t xml:space="preserve">المنتج الأول: هودي سادة بتطريز الشعار، أكثر من لون</t>
  </si>
  <si>
    <t xml:space="preserve">يحكم المواصفات والمخزون</t>
  </si>
  <si>
    <t xml:space="preserve">جزئيًا، المواصفة النهائية غير محسومة</t>
  </si>
  <si>
    <t xml:space="preserve">اعتماد المواصفة + عينة</t>
  </si>
  <si>
    <t xml:space="preserve">فكرة أولية: 5 ألوان أساسية</t>
  </si>
  <si>
    <t xml:space="preserve">حقيقة من العميل (غير نهائية)</t>
  </si>
  <si>
    <t xml:space="preserve">متوسطة</t>
  </si>
  <si>
    <t xml:space="preserve">يحكم مصفوفة SKU</t>
  </si>
  <si>
    <t xml:space="preserve">نعم، اختُبرت حسابيًا في ورقة 5</t>
  </si>
  <si>
    <t xml:space="preserve">مصفوفة الألوان والمقاسات</t>
  </si>
  <si>
    <t xml:space="preserve">سقف الميزانية الكلي: 25,000 ريال (رفعه العميل من 23,000)</t>
  </si>
  <si>
    <t xml:space="preserve">سقف صارم لكل السيناريوهات</t>
  </si>
  <si>
    <t xml:space="preserve">سقف البضاعة المبدئي: 7,500 ريال</t>
  </si>
  <si>
    <t xml:space="preserve">يحكم الكمية وعدد الألوان</t>
  </si>
  <si>
    <t xml:space="preserve">تأكيد العميل (محادثة 11:02-11:04م): تكلفة القطعة الواصلة شاملة الشحن وبكج التغليف بحد أقصى 23 ريالًا وقد تصل 20؛ البضاعة ~7,000 ريال لـ300 قطعة؛ الخامة والتصميم والتطريز غير مؤكدة بعد وقد ترفع التكلفة قليلًا</t>
  </si>
  <si>
    <t xml:space="preserve">حقيقة من العميل (حد أقصى معتمد)</t>
  </si>
  <si>
    <t xml:space="preserve">متوسطة إلى عالية</t>
  </si>
  <si>
    <t xml:space="preserve">يقلب اقتصاديات الوحدة إيجابيًا: الهامش يقفز من 65 إلى ~110 ريالًا للطلب</t>
  </si>
  <si>
    <t xml:space="preserve">نعم — العينة تحسم مطابقة الجودة لهذا السعر</t>
  </si>
  <si>
    <t xml:space="preserve">فحص العينة بقائمة الفحص + عرض سعر مكتوب من المورد</t>
  </si>
  <si>
    <t xml:space="preserve">أتعاب متفق عليها: 4,000 شهر أول + 3,000 شهر ثانٍ</t>
  </si>
  <si>
    <t xml:space="preserve">اتفاق بين الطرفين</t>
  </si>
  <si>
    <t xml:space="preserve">بند ثابت في الميزانية</t>
  </si>
  <si>
    <t xml:space="preserve">توثيق كتابي لنطاق العمل</t>
  </si>
  <si>
    <t xml:space="preserve">عقد مختصر</t>
  </si>
  <si>
    <t xml:space="preserve">الأتعاب تشمل: الدراسة والهوية والمتجر والتصاميم وفيديوهات الذكاء الاصطناعي والتصوير الاحترافي للمنتجات وإدارة الحملات الإعلانية</t>
  </si>
  <si>
    <t xml:space="preserve">اتفاق (نص أبو بكر)</t>
  </si>
  <si>
    <t xml:space="preserve">لا تُحمَّل هذه البنود على الميزانية مرة أخرى</t>
  </si>
  <si>
    <t xml:space="preserve">تصوير خارجي بموديل/استديو/لوكيشن: خارج الأتعاب ويُحسب منفصلًا بعد الموافقة</t>
  </si>
  <si>
    <t xml:space="preserve">بند اختياري لاحق</t>
  </si>
  <si>
    <t xml:space="preserve">قيمة دراسة السوق: 300 ريال، يدفعها العميل سواء استمر المشروع أو لا، وتُخصم من أتعاب التأسيس (4,000) عند استمرار المشروع</t>
  </si>
  <si>
    <t xml:space="preserve">بند إداري</t>
  </si>
  <si>
    <t xml:space="preserve">محسوم</t>
  </si>
  <si>
    <t xml:space="preserve">التمويل قرض شخصي يصل بعد ~شهر من تاريخ المحادثات (تقريبًا أوائل سبتمبر 2026)</t>
  </si>
  <si>
    <t xml:space="preserve">يحدد تاريخ D0 للتنفيذ</t>
  </si>
  <si>
    <t xml:space="preserve">نعم، تاريخ الوصول الفعلي ورسوم القرض</t>
  </si>
  <si>
    <t xml:space="preserve">تأكيد من العميل</t>
  </si>
  <si>
    <t xml:space="preserve">توقع العميل: مبيعات خلال أسبوع-أسبوعين من الحملات تموّل الحملات وتسترد رأس المال</t>
  </si>
  <si>
    <t xml:space="preserve">توقع من العميل، فرضية تحتاج اختبار</t>
  </si>
  <si>
    <t xml:space="preserve">منخفضة</t>
  </si>
  <si>
    <t xml:space="preserve">خطر سيولة إن اعتُمد</t>
  </si>
  <si>
    <t xml:space="preserve">نعم، اختُبر في التدفق النقدي</t>
  </si>
  <si>
    <t xml:space="preserve">ورقة 12: التدفق النقدي</t>
  </si>
  <si>
    <t xml:space="preserve">مدة التأسيس: 10-14 يوم عمل بعد توفر المتطلبات</t>
  </si>
  <si>
    <t xml:space="preserve">التزام من مدير المشروع</t>
  </si>
  <si>
    <t xml:space="preserve">يحكم الجدول الزمني</t>
  </si>
  <si>
    <t xml:space="preserve">تصنيع وشحن الكمية: 15-20 يومًا تقريبًا</t>
  </si>
  <si>
    <t xml:space="preserve">تقدير من العميل عن المصانع</t>
  </si>
  <si>
    <t xml:space="preserve">على المسار الحرج</t>
  </si>
  <si>
    <t xml:space="preserve">نعم، تأكيد المدة من المصنع المعتمد</t>
  </si>
  <si>
    <t xml:space="preserve">عرض سعر رسمي</t>
  </si>
  <si>
    <t xml:space="preserve">العميل يتواصل حاليًا مع أكثر من مصنع ومورد</t>
  </si>
  <si>
    <t xml:space="preserve">مدخل لبوابة اختيار المصنع</t>
  </si>
  <si>
    <t xml:space="preserve">نعم، جمع العروض بنموذج موحد</t>
  </si>
  <si>
    <t xml:space="preserve">نموذج طلب عرض السعر</t>
  </si>
  <si>
    <t xml:space="preserve">الوقت الحالي (أغسطس) خارج موسم الطلب على الهوديات</t>
  </si>
  <si>
    <t xml:space="preserve">حقيقة مناخية موثقة</t>
  </si>
  <si>
    <t xml:space="preserve">يحكم توقيت الإطلاق</t>
  </si>
  <si>
    <t xml:space="preserve">لا، الموسم يبدأ فعليًا نوفمبر تقريبًا</t>
  </si>
  <si>
    <t xml:space="preserve">التقويم الموسمي في التقرير</t>
  </si>
  <si>
    <t xml:space="preserve">سعر بيع مقترح من العميل: 139-149 ريال</t>
  </si>
  <si>
    <t xml:space="preserve">اقتراح من العميل (غير نهائي)</t>
  </si>
  <si>
    <t xml:space="preserve">مدخل للتسعير</t>
  </si>
  <si>
    <t xml:space="preserve">نعم، اختُبر في اقتصاديات الوحدة</t>
  </si>
  <si>
    <t xml:space="preserve">ورقة 7 و8</t>
  </si>
  <si>
    <t xml:space="preserve">فكرة تغليف فاخر (صندوق مغناطيسي)</t>
  </si>
  <si>
    <t xml:space="preserve">يرفع تكلفة الطلب</t>
  </si>
  <si>
    <t xml:space="preserve">نعم، كلفة الصندوق مقابل كيس مخصص</t>
  </si>
  <si>
    <t xml:space="preserve">عروض موردي تغليف</t>
  </si>
  <si>
    <t xml:space="preserve">هوية بسيطة متناسقة مع منتج واحد + قصة للاسم</t>
  </si>
  <si>
    <t xml:space="preserve">توجيه من الطرفين</t>
  </si>
  <si>
    <t xml:space="preserve">مدخل لاستراتيجية العلامة</t>
  </si>
  <si>
    <t xml:space="preserve">لا توجد حسابات تواصل أو جمهور سابق لدى العميل؛ الانطلاق بجمهور جديد من الصفر</t>
  </si>
  <si>
    <t xml:space="preserve">بناء المحتوى والحملات يبدأ من الصفر بلا أصول سابقة</t>
  </si>
  <si>
    <t xml:space="preserve">تكلفة الشحن الفعلية عبر سلة: للطلب من 15 إلى 30 ريالًا (وقد تصل 31) حسب شركة الشحن والوجهة، وشحن المرتجع مثلها من 14 إلى 30 ريالًا</t>
  </si>
  <si>
    <t xml:space="preserve">معلومة تشغيلية</t>
  </si>
  <si>
    <t xml:space="preserve">خبرة مدير المشروع في منصة سلة</t>
  </si>
  <si>
    <t xml:space="preserve">النموذج المالي يستخدم 24 ريالًا كقيمة وسطية للشحن، وهي خلية صفراء قابلة للتعديل في ورقة 7</t>
  </si>
  <si>
    <t xml:space="preserve">اشتراك المنصة: سلة برو بـ299 ريالًا شهريًا</t>
  </si>
  <si>
    <t xml:space="preserve">بند المنصة في الميزانية ≈900 ريال للشهرين مع الدومين والتطبيقات</t>
  </si>
  <si>
    <t xml:space="preserve">الميزانية الإعلانية المخططة: 6,000 ريال شهريًا (12,000 للشهرين)</t>
  </si>
  <si>
    <t xml:space="preserve">خطة من مدير المشروع تحتاج مواءمة مع السقف</t>
  </si>
  <si>
    <t xml:space="preserve">تتعارض مع سقف 25,000 إلا بخفض البضاعة وتصفير الاحتياطي — انظر ورقة 9</t>
  </si>
  <si>
    <t xml:space="preserve">نعم — قرار مشترك: 8,000 ضمن السقف أو رفع السقف كتابيًا</t>
  </si>
  <si>
    <t xml:space="preserve">ورقة 9 والقسم 10 من التقرير</t>
  </si>
  <si>
    <t xml:space="preserve">سجل فجوات البيانات</t>
  </si>
  <si>
    <t xml:space="preserve">المعلومة الناقصة</t>
  </si>
  <si>
    <t xml:space="preserve">القرار المتوقف عليها</t>
  </si>
  <si>
    <t xml:space="preserve">الافتراض المؤقت المستخدم</t>
  </si>
  <si>
    <t xml:space="preserve">هل تمنع البدء أم القرار النهائي؟</t>
  </si>
  <si>
    <t xml:space="preserve">طريقة الإغلاق</t>
  </si>
  <si>
    <t xml:space="preserve">جمهور الهودي: رجالي / نسائي / Unisex</t>
  </si>
  <si>
    <t xml:space="preserve">تحديد الشريحة والرسائل والقنوات</t>
  </si>
  <si>
    <t xml:space="preserve">توصية الدراسة: Unisex Oversized بميل رجالي 16-30، تحتاج اعتماد العميل</t>
  </si>
  <si>
    <t xml:space="preserve">يمنع القرار النهائي للمواصفة</t>
  </si>
  <si>
    <t xml:space="preserve">قرار مشترك خلال 48 ساعة</t>
  </si>
  <si>
    <t xml:space="preserve">تكلفة القطعة الفعلية من المصانع (عروض رسمية)</t>
  </si>
  <si>
    <t xml:space="preserve">اقتصاديات الوحدة كلها</t>
  </si>
  <si>
    <t xml:space="preserve">نطاق افتراضي 40-80 ريال/قطعة واصلة</t>
  </si>
  <si>
    <t xml:space="preserve">يمنع اعتماد الكمية والسعر النهائي</t>
  </si>
  <si>
    <r>
      <rPr>
        <sz val="10"/>
        <color rgb="FF2B2B2B"/>
        <rFont val="Calibri"/>
        <family val="0"/>
        <charset val="1"/>
      </rPr>
      <t xml:space="preserve">3 </t>
    </r>
    <r>
      <rPr>
        <sz val="10"/>
        <color rgb="FF2B2B2B"/>
        <rFont val="FreeSans"/>
        <family val="2"/>
      </rPr>
      <t xml:space="preserve">عروض أسعار بنموذج موحد </t>
    </r>
    <r>
      <rPr>
        <sz val="10"/>
        <color rgb="FF2B2B2B"/>
        <rFont val="Calibri"/>
        <family val="0"/>
        <charset val="1"/>
      </rPr>
      <t xml:space="preserve">+ </t>
    </r>
    <r>
      <rPr>
        <sz val="10"/>
        <color rgb="FF2B2B2B"/>
        <rFont val="FreeSans"/>
        <family val="2"/>
      </rPr>
      <t xml:space="preserve">عينة</t>
    </r>
  </si>
  <si>
    <t xml:space="preserve">الحد الأدنى للطلب MOQ لكل مصنع</t>
  </si>
  <si>
    <t xml:space="preserve">الكمية وعدد الألوان</t>
  </si>
  <si>
    <t xml:space="preserve">افتراض 50-100/لون للمحلي، 100-300 للصيني</t>
  </si>
  <si>
    <t xml:space="preserve">يمنع اختيار المصنع</t>
  </si>
  <si>
    <t xml:space="preserve">نموذج طلب العرض</t>
  </si>
  <si>
    <t xml:space="preserve">مدة التوريد الفعلية والشحن</t>
  </si>
  <si>
    <t xml:space="preserve">الجدول الزمني للإطلاق</t>
  </si>
  <si>
    <t xml:space="preserve">افتراض 15-20 يوم (تقدير العميل)</t>
  </si>
  <si>
    <t xml:space="preserve">يؤخر تاريخ الإطلاق إن زادت</t>
  </si>
  <si>
    <t xml:space="preserve">تأكيد كتابي من المصنع</t>
  </si>
  <si>
    <t xml:space="preserve">موقع المصنع (محلي/صين/تركيا) والرسوم الجمركية</t>
  </si>
  <si>
    <t xml:space="preserve">التكلفة الواصلة</t>
  </si>
  <si>
    <t xml:space="preserve">جمارك ملابس ~15% + ضريبة استيراد 15% إن كان خارجيًا</t>
  </si>
  <si>
    <t xml:space="preserve">يغير التكلفة الواصلة ±30%</t>
  </si>
  <si>
    <t xml:space="preserve">تحديد المصنع + فحص تعرفة ZATCA</t>
  </si>
  <si>
    <t xml:space="preserve">رسوم بوابة الدفع الفعلية (مدى/فيزا/آبل باي)</t>
  </si>
  <si>
    <t xml:space="preserve">اقتصاديات الوحدة</t>
  </si>
  <si>
    <t xml:space="preserve">افتراض ~2.5% + 1 ريال (غير منشورة رسميًا، تظهر في حاسبة رسوم سلة داخل لوحة التاجر)</t>
  </si>
  <si>
    <t xml:space="preserve">لا يمنع البدء؛ يعدَّل النموذج</t>
  </si>
  <si>
    <t xml:space="preserve">تفعيل مدفوعات سلة وقراءة الحاسبة</t>
  </si>
  <si>
    <t xml:space="preserve">السجل التجاري / وثيقة العمل الحر باسم العميل</t>
  </si>
  <si>
    <t xml:space="preserve">توثيق المتجر وتفعيل الدفع</t>
  </si>
  <si>
    <t xml:space="preserve">وثيقة العمل الحر مجانية وتكفي للتوثيق وبوابة الدفع (مصدر رسمي سلة)</t>
  </si>
  <si>
    <t xml:space="preserve">يمنع استقبال المدفوعات</t>
  </si>
  <si>
    <t xml:space="preserve">إصدارها من freelance.sa فورًا، مجانية</t>
  </si>
  <si>
    <t xml:space="preserve">درجات الألوان النهائية (Pantone)</t>
  </si>
  <si>
    <t xml:space="preserve">أمر الإنتاج</t>
  </si>
  <si>
    <t xml:space="preserve">اقتراح: أسود + أوف وايت (+ بيج لاحقًا)</t>
  </si>
  <si>
    <t xml:space="preserve">يمنع أمر الإنتاج فقط</t>
  </si>
  <si>
    <t xml:space="preserve">اعتماد بعد العينة</t>
  </si>
  <si>
    <t xml:space="preserve">تاريخ وصول القرض بالضبط</t>
  </si>
  <si>
    <t xml:space="preserve">تفعيل الجدول الزمني D0</t>
  </si>
  <si>
    <t xml:space="preserve">تقدير: أوائل سبتمبر 2026</t>
  </si>
  <si>
    <t xml:space="preserve">يحرك كل التواريخ</t>
  </si>
  <si>
    <t xml:space="preserve">تأكيد العميل</t>
  </si>
  <si>
    <t xml:space="preserve">تحليل المنافسين (مصدر: فتح المتاجر فعليًا بتاريخ 2026-08-07)</t>
  </si>
  <si>
    <t xml:space="preserve">المنافس</t>
  </si>
  <si>
    <t xml:space="preserve">الرابط</t>
  </si>
  <si>
    <t xml:space="preserve">الحالة 2026-08-07</t>
  </si>
  <si>
    <t xml:space="preserve">سعر الهودي (ريال)</t>
  </si>
  <si>
    <t xml:space="preserve">القَصّة</t>
  </si>
  <si>
    <t xml:space="preserve">الخامة/GSM</t>
  </si>
  <si>
    <t xml:space="preserve">الدفع عند الاستلام</t>
  </si>
  <si>
    <t xml:space="preserve">الشحن</t>
  </si>
  <si>
    <t xml:space="preserve">الاستبدال/الاسترجاع</t>
  </si>
  <si>
    <t xml:space="preserve">نقاط القوة</t>
  </si>
  <si>
    <t xml:space="preserve">نقاط الضعف</t>
  </si>
  <si>
    <t xml:space="preserve">فرصة حياد أمامه</t>
  </si>
  <si>
    <t xml:space="preserve">ADDAX</t>
  </si>
  <si>
    <t xml:space="preserve">addaxsa.com</t>
  </si>
  <si>
    <t xml:space="preserve">نشط ✓ (تحقق 2026-08-07)</t>
  </si>
  <si>
    <r>
      <rPr>
        <sz val="10"/>
        <color rgb="FF2B2B2B"/>
        <rFont val="Calibri"/>
        <family val="0"/>
        <charset val="1"/>
      </rPr>
      <t xml:space="preserve">179 (</t>
    </r>
    <r>
      <rPr>
        <sz val="10"/>
        <color rgb="FF2B2B2B"/>
        <rFont val="FreeSans"/>
        <family val="2"/>
      </rPr>
      <t xml:space="preserve">تيشيرت </t>
    </r>
    <r>
      <rPr>
        <sz val="10"/>
        <color rgb="FF2B2B2B"/>
        <rFont val="Calibri"/>
        <family val="0"/>
        <charset val="1"/>
      </rPr>
      <t xml:space="preserve">159-169)</t>
    </r>
  </si>
  <si>
    <r>
      <rPr>
        <sz val="10"/>
        <color rgb="FF2B2B2B"/>
        <rFont val="Calibri"/>
        <family val="0"/>
        <charset val="1"/>
      </rPr>
      <t xml:space="preserve">Oversized </t>
    </r>
    <r>
      <rPr>
        <sz val="10"/>
        <color rgb="FF2B2B2B"/>
        <rFont val="FreeSans"/>
        <family val="2"/>
      </rPr>
      <t xml:space="preserve">يونيسكس</t>
    </r>
  </si>
  <si>
    <t xml:space="preserve">غير معلنة</t>
  </si>
  <si>
    <t xml:space="preserve">نعم + تابي/تمارا</t>
  </si>
  <si>
    <t xml:space="preserve">الرياض 48 ساعة؛ 3-5 أيام للمملكة</t>
  </si>
  <si>
    <t xml:space="preserve">تناقض: 14 يوم بالموقع مقابل 3 أيام بصفحة المنتج</t>
  </si>
  <si>
    <t xml:space="preserve">متجر مرتب ثنائي اللغة، BNPL، شحن خليجي</t>
  </si>
  <si>
    <t xml:space="preserve">لا مواصفات قماش، تقييمات قليلة، سياسة إرجاع متناقضة</t>
  </si>
  <si>
    <t xml:space="preserve">التفوق بالشفافية: نشر GSM ونسبة القطن ودليل مقاسات دقيق</t>
  </si>
  <si>
    <r>
      <rPr>
        <sz val="10"/>
        <color rgb="FF2B2B2B"/>
        <rFont val="Calibri"/>
        <family val="0"/>
        <charset val="1"/>
      </rPr>
      <t xml:space="preserve">HAA </t>
    </r>
    <r>
      <rPr>
        <sz val="10"/>
        <color rgb="FF2B2B2B"/>
        <rFont val="FreeSans"/>
        <family val="2"/>
      </rPr>
      <t xml:space="preserve">هاء</t>
    </r>
  </si>
  <si>
    <t xml:space="preserve">ha-brand.com</t>
  </si>
  <si>
    <r>
      <rPr>
        <sz val="10"/>
        <color rgb="FF2B2B2B"/>
        <rFont val="Calibri"/>
        <family val="0"/>
        <charset val="1"/>
      </rPr>
      <t xml:space="preserve">259 → 59 (</t>
    </r>
    <r>
      <rPr>
        <sz val="10"/>
        <color rgb="FF2B2B2B"/>
        <rFont val="FreeSans"/>
        <family val="2"/>
      </rPr>
      <t xml:space="preserve">تصفية </t>
    </r>
    <r>
      <rPr>
        <sz val="10"/>
        <color rgb="FF2B2B2B"/>
        <rFont val="Calibri"/>
        <family val="0"/>
        <charset val="1"/>
      </rPr>
      <t xml:space="preserve">77%)</t>
    </r>
  </si>
  <si>
    <t xml:space="preserve">عادي (ينصحون بمقاس أكبر)</t>
  </si>
  <si>
    <r>
      <rPr>
        <sz val="10"/>
        <color rgb="FF2B2B2B"/>
        <rFont val="Calibri"/>
        <family val="0"/>
        <charset val="1"/>
      </rPr>
      <t xml:space="preserve">«</t>
    </r>
    <r>
      <rPr>
        <sz val="10"/>
        <color rgb="FF2B2B2B"/>
        <rFont val="FreeSans"/>
        <family val="2"/>
      </rPr>
      <t xml:space="preserve">قطن طبيعي </t>
    </r>
    <r>
      <rPr>
        <sz val="10"/>
        <color rgb="FF2B2B2B"/>
        <rFont val="Calibri"/>
        <family val="0"/>
        <charset val="1"/>
      </rPr>
      <t xml:space="preserve">100%» </t>
    </r>
    <r>
      <rPr>
        <sz val="10"/>
        <color rgb="FF2B2B2B"/>
        <rFont val="FreeSans"/>
        <family val="2"/>
      </rPr>
      <t xml:space="preserve">بدون </t>
    </r>
    <r>
      <rPr>
        <sz val="10"/>
        <color rgb="FF2B2B2B"/>
        <rFont val="Calibri"/>
        <family val="0"/>
        <charset val="1"/>
      </rPr>
      <t xml:space="preserve">GSM</t>
    </r>
  </si>
  <si>
    <t xml:space="preserve">نعم</t>
  </si>
  <si>
    <r>
      <rPr>
        <sz val="10"/>
        <color rgb="FF2B2B2B"/>
        <rFont val="Calibri"/>
        <family val="0"/>
        <charset val="1"/>
      </rPr>
      <t xml:space="preserve">1-4 </t>
    </r>
    <r>
      <rPr>
        <sz val="10"/>
        <color rgb="FF2B2B2B"/>
        <rFont val="FreeSans"/>
        <family val="2"/>
      </rPr>
      <t xml:space="preserve">أيام</t>
    </r>
  </si>
  <si>
    <r>
      <rPr>
        <sz val="10"/>
        <color rgb="FF2B2B2B"/>
        <rFont val="Calibri"/>
        <family val="0"/>
        <charset val="1"/>
      </rPr>
      <t xml:space="preserve">7 </t>
    </r>
    <r>
      <rPr>
        <sz val="10"/>
        <color rgb="FF2B2B2B"/>
        <rFont val="FreeSans"/>
        <family val="2"/>
      </rPr>
      <t xml:space="preserve">أيام</t>
    </r>
  </si>
  <si>
    <t xml:space="preserve">ادعاء قطن، شحن سريع</t>
  </si>
  <si>
    <t xml:space="preserve">خصومات حادة تدمر الثقة بالسعر؛ وبر البطانة؛ تشابه أسماء مع متاجر «هاء» أخرى</t>
  </si>
  <si>
    <t xml:space="preserve">الثبات السعري وعدم الدخول بحرب خصومات</t>
  </si>
  <si>
    <r>
      <rPr>
        <sz val="10"/>
        <color rgb="FF2B2B2B"/>
        <rFont val="Calibri"/>
        <family val="0"/>
        <charset val="1"/>
      </rPr>
      <t xml:space="preserve">Swag </t>
    </r>
    <r>
      <rPr>
        <sz val="10"/>
        <color rgb="FF2B2B2B"/>
        <rFont val="FreeSans"/>
        <family val="2"/>
      </rPr>
      <t xml:space="preserve">سواج</t>
    </r>
  </si>
  <si>
    <t xml:space="preserve">swag.sa</t>
  </si>
  <si>
    <t xml:space="preserve">غير متاح صيفًا</t>
  </si>
  <si>
    <r>
      <rPr>
        <sz val="10"/>
        <color rgb="FF2B2B2B"/>
        <rFont val="Calibri"/>
        <family val="0"/>
        <charset val="1"/>
      </rPr>
      <t xml:space="preserve">Oversized </t>
    </r>
    <r>
      <rPr>
        <sz val="10"/>
        <color rgb="FF2B2B2B"/>
        <rFont val="FreeSans"/>
        <family val="2"/>
      </rPr>
      <t xml:space="preserve">شبابي</t>
    </r>
    <r>
      <rPr>
        <sz val="10"/>
        <color rgb="FF2B2B2B"/>
        <rFont val="Calibri"/>
        <family val="0"/>
        <charset val="1"/>
      </rPr>
      <t xml:space="preserve">/</t>
    </r>
    <r>
      <rPr>
        <sz val="10"/>
        <color rgb="FF2B2B2B"/>
        <rFont val="FreeSans"/>
        <family val="2"/>
      </rPr>
      <t xml:space="preserve">أنمي</t>
    </r>
  </si>
  <si>
    <t xml:space="preserve">مجاني فوق 299</t>
  </si>
  <si>
    <t xml:space="preserve">موثقة</t>
  </si>
  <si>
    <t xml:space="preserve">جمهور شبابي واضح</t>
  </si>
  <si>
    <t xml:space="preserve">روابط موسمية ميتة تقتل SEO؛ شكاوى بطء توصيل ~أسبوعين</t>
  </si>
  <si>
    <t xml:space="preserve">البقاء متاحًا طوال السنة بمحتوى وقائمة انتظار</t>
  </si>
  <si>
    <t xml:space="preserve">Zbrand</t>
  </si>
  <si>
    <t xml:space="preserve">zbrandsa.com</t>
  </si>
  <si>
    <r>
      <rPr>
        <sz val="10"/>
        <color rgb="FF2B2B2B"/>
        <rFont val="Calibri"/>
        <family val="0"/>
        <charset val="1"/>
      </rPr>
      <t xml:space="preserve">340 </t>
    </r>
    <r>
      <rPr>
        <sz val="10"/>
        <color rgb="FF2B2B2B"/>
        <rFont val="FreeSans"/>
        <family val="2"/>
      </rPr>
      <t xml:space="preserve">موحد؛ سويتشيرت </t>
    </r>
    <r>
      <rPr>
        <sz val="10"/>
        <color rgb="FF2B2B2B"/>
        <rFont val="Calibri"/>
        <family val="0"/>
        <charset val="1"/>
      </rPr>
      <t xml:space="preserve">300-320</t>
    </r>
  </si>
  <si>
    <t xml:space="preserve">غير معلن</t>
  </si>
  <si>
    <t xml:space="preserve">ضمنيًا + تابي/تمارا</t>
  </si>
  <si>
    <t xml:space="preserve">فروع فعلية</t>
  </si>
  <si>
    <t xml:space="preserve">أقوى براند محلي بهوية سعودية وفروع</t>
  </si>
  <si>
    <t xml:space="preserve">لا مواصفات؛ لا نقطة دخول سعرية</t>
  </si>
  <si>
    <t xml:space="preserve">المنافسة تحت 200 بجودة معلنة بدل 340</t>
  </si>
  <si>
    <t xml:space="preserve">Saudi Ethos</t>
  </si>
  <si>
    <t xml:space="preserve">saudiethos.net</t>
  </si>
  <si>
    <r>
      <rPr>
        <sz val="10"/>
        <color rgb="FF2B2B2B"/>
        <rFont val="Calibri"/>
        <family val="0"/>
        <charset val="1"/>
      </rPr>
      <t xml:space="preserve">225 → 100 (</t>
    </r>
    <r>
      <rPr>
        <sz val="10"/>
        <color rgb="FF2B2B2B"/>
        <rFont val="FreeSans"/>
        <family val="2"/>
      </rPr>
      <t xml:space="preserve">خصم </t>
    </r>
    <r>
      <rPr>
        <sz val="10"/>
        <color rgb="FF2B2B2B"/>
        <rFont val="Calibri"/>
        <family val="0"/>
        <charset val="1"/>
      </rPr>
      <t xml:space="preserve">55%)</t>
    </r>
  </si>
  <si>
    <r>
      <rPr>
        <sz val="10"/>
        <color rgb="FF2B2B2B"/>
        <rFont val="Calibri"/>
        <family val="0"/>
        <charset val="1"/>
      </rPr>
      <t xml:space="preserve">Oversized </t>
    </r>
    <r>
      <rPr>
        <sz val="10"/>
        <color rgb="FF2B2B2B"/>
        <rFont val="FreeSans"/>
        <family val="2"/>
      </rPr>
      <t xml:space="preserve">فليس ناعم </t>
    </r>
    <r>
      <rPr>
        <sz val="10"/>
        <color rgb="FF2B2B2B"/>
        <rFont val="Calibri"/>
        <family val="0"/>
        <charset val="1"/>
      </rPr>
      <t xml:space="preserve">+ </t>
    </r>
    <r>
      <rPr>
        <sz val="10"/>
        <color rgb="FF2B2B2B"/>
        <rFont val="FreeSans"/>
        <family val="2"/>
      </rPr>
      <t xml:space="preserve">تطريز</t>
    </r>
  </si>
  <si>
    <t xml:space="preserve">فليس؛ بدون GSM</t>
  </si>
  <si>
    <t xml:space="preserve">مجاني فوق 300</t>
  </si>
  <si>
    <r>
      <rPr>
        <sz val="10"/>
        <color rgb="FF2B2B2B"/>
        <rFont val="Calibri"/>
        <family val="0"/>
        <charset val="1"/>
      </rPr>
      <t xml:space="preserve">30 </t>
    </r>
    <r>
      <rPr>
        <sz val="10"/>
        <color rgb="FF2B2B2B"/>
        <rFont val="FreeSans"/>
        <family val="2"/>
      </rPr>
      <t xml:space="preserve">يوم </t>
    </r>
    <r>
      <rPr>
        <sz val="10"/>
        <color rgb="FF2B2B2B"/>
        <rFont val="Calibri"/>
        <family val="0"/>
        <charset val="1"/>
      </rPr>
      <t xml:space="preserve">(</t>
    </r>
    <r>
      <rPr>
        <sz val="10"/>
        <color rgb="FF2B2B2B"/>
        <rFont val="FreeSans"/>
        <family val="2"/>
      </rPr>
      <t xml:space="preserve">الأسخى</t>
    </r>
    <r>
      <rPr>
        <sz val="10"/>
        <color rgb="FF2B2B2B"/>
        <rFont val="Calibri"/>
        <family val="0"/>
        <charset val="1"/>
      </rPr>
      <t xml:space="preserve">)</t>
    </r>
  </si>
  <si>
    <t xml:space="preserve">سياسة إرجاع سخية؛ تطريز</t>
  </si>
  <si>
    <t xml:space="preserve">مقاسات نافدة رغم مخزون معلن؛ تشكيلة ضيقة؛ تصفية دائمة</t>
  </si>
  <si>
    <t xml:space="preserve">إدارة مخزون أدق + توفر فعلي</t>
  </si>
  <si>
    <r>
      <rPr>
        <sz val="10"/>
        <color rgb="FF2B2B2B"/>
        <rFont val="Calibri"/>
        <family val="0"/>
        <charset val="1"/>
      </rPr>
      <t xml:space="preserve">Zrafe </t>
    </r>
    <r>
      <rPr>
        <sz val="10"/>
        <color rgb="FF2B2B2B"/>
        <rFont val="FreeSans"/>
        <family val="2"/>
      </rPr>
      <t xml:space="preserve">زراف</t>
    </r>
  </si>
  <si>
    <t xml:space="preserve">zrafe.com</t>
  </si>
  <si>
    <t xml:space="preserve">غير مستخرجة</t>
  </si>
  <si>
    <t xml:space="preserve">متنوع + تصميم مخصص</t>
  </si>
  <si>
    <t xml:space="preserve">صفحة أسعار شحن</t>
  </si>
  <si>
    <t xml:space="preserve">صفحة استبدال</t>
  </si>
  <si>
    <t xml:space="preserve">خدمة تصميم مخصص؛ توثيق المركز السعودي للأعمال</t>
  </si>
  <si>
    <t xml:space="preserve">كتالوج مشتت (ملابس+عطور+أكواب)</t>
  </si>
  <si>
    <t xml:space="preserve">التخصص بمنتج واحد ضد التشتت</t>
  </si>
  <si>
    <r>
      <rPr>
        <sz val="10"/>
        <color rgb="FF2B2B2B"/>
        <rFont val="Calibri"/>
        <family val="0"/>
        <charset val="1"/>
      </rPr>
      <t xml:space="preserve">Ramady </t>
    </r>
    <r>
      <rPr>
        <sz val="10"/>
        <color rgb="FF2B2B2B"/>
        <rFont val="FreeSans"/>
        <family val="2"/>
      </rPr>
      <t xml:space="preserve">رمادي</t>
    </r>
  </si>
  <si>
    <t xml:space="preserve">ramady.sa</t>
  </si>
  <si>
    <t xml:space="preserve">تيشيرتات 99-169؛ أطقم 218</t>
  </si>
  <si>
    <r>
      <rPr>
        <sz val="10"/>
        <color rgb="FF2B2B2B"/>
        <rFont val="Calibri"/>
        <family val="0"/>
        <charset val="1"/>
      </rPr>
      <t xml:space="preserve">Oversized </t>
    </r>
    <r>
      <rPr>
        <sz val="10"/>
        <color rgb="FF2B2B2B"/>
        <rFont val="FreeSans"/>
        <family val="2"/>
      </rPr>
      <t xml:space="preserve">سفر</t>
    </r>
  </si>
  <si>
    <t xml:space="preserve">يبدو مدعومًا</t>
  </si>
  <si>
    <t xml:space="preserve">عبر تطبيق وموقع</t>
  </si>
  <si>
    <t xml:space="preserve">تطبيق iOS/أندرويد وتغطية صحفية</t>
  </si>
  <si>
    <t xml:space="preserve">الهوديات موسمية فقط</t>
  </si>
  <si>
    <t xml:space="preserve">الاستحواذ على البحث الشتوي مبكرًا</t>
  </si>
  <si>
    <t xml:space="preserve">1886 Riyadh</t>
  </si>
  <si>
    <t xml:space="preserve">1886riyadh.com</t>
  </si>
  <si>
    <r>
      <rPr>
        <sz val="10"/>
        <color rgb="FF2B2B2B"/>
        <rFont val="Calibri"/>
        <family val="0"/>
        <charset val="1"/>
      </rPr>
      <t xml:space="preserve">252-470 (</t>
    </r>
    <r>
      <rPr>
        <sz val="10"/>
        <color rgb="FF2B2B2B"/>
        <rFont val="FreeSans"/>
        <family val="2"/>
      </rPr>
      <t xml:space="preserve">الأساس </t>
    </r>
    <r>
      <rPr>
        <sz val="10"/>
        <color rgb="FF2B2B2B"/>
        <rFont val="Calibri"/>
        <family val="0"/>
        <charset val="1"/>
      </rPr>
      <t xml:space="preserve">350-430)</t>
    </r>
  </si>
  <si>
    <t xml:space="preserve">يونيسكس + قصات نسائية</t>
  </si>
  <si>
    <t xml:space="preserve">سياسات موثقة</t>
  </si>
  <si>
    <t xml:space="preserve">بوابة إرجاع مخصصة</t>
  </si>
  <si>
    <t xml:space="preserve">سقف السوق الفاخر؛ تغطية إعلامية عالمية</t>
  </si>
  <si>
    <t xml:space="preserve">سعر يستبعد الشريحة الواسعة</t>
  </si>
  <si>
    <t xml:space="preserve">إثبات أن السوق يدفع 400+؛ حياد يقدم جودة قريبة بنصف السعر</t>
  </si>
  <si>
    <t xml:space="preserve">Hump</t>
  </si>
  <si>
    <t xml:space="preserve">hump.sa</t>
  </si>
  <si>
    <t xml:space="preserve">330</t>
  </si>
  <si>
    <t xml:space="preserve">غير مفصل</t>
  </si>
  <si>
    <t xml:space="preserve">براند رياضي</t>
  </si>
  <si>
    <t xml:space="preserve">نفاد مخزون؛ لا مواصفات</t>
  </si>
  <si>
    <t xml:space="preserve">التوفر والشفافية</t>
  </si>
  <si>
    <t xml:space="preserve">Urbn Lot</t>
  </si>
  <si>
    <t xml:space="preserve">urbnlot.com</t>
  </si>
  <si>
    <t xml:space="preserve">متعدد ماركات مستورد</t>
  </si>
  <si>
    <t xml:space="preserve">متنوع</t>
  </si>
  <si>
    <t xml:space="preserve">حسب الماركة</t>
  </si>
  <si>
    <t xml:space="preserve">مجاني فوق 500</t>
  </si>
  <si>
    <t xml:space="preserve">FAQ</t>
  </si>
  <si>
    <t xml:space="preserve">ستريت وير مستورد + متاجر فعلية</t>
  </si>
  <si>
    <t xml:space="preserve">سعر مرتفع؛ غير محلي الهوية</t>
  </si>
  <si>
    <t xml:space="preserve">بديل غير مباشر، لا يُقلد</t>
  </si>
  <si>
    <r>
      <rPr>
        <sz val="10"/>
        <color rgb="FF2B2B2B"/>
        <rFont val="Calibri"/>
        <family val="0"/>
        <charset val="1"/>
      </rPr>
      <t xml:space="preserve">tharan.ksa </t>
    </r>
    <r>
      <rPr>
        <sz val="10"/>
        <color rgb="FF2B2B2B"/>
        <rFont val="FreeSans"/>
        <family val="2"/>
      </rPr>
      <t xml:space="preserve">ثرن </t>
    </r>
    <r>
      <rPr>
        <sz val="10"/>
        <color rgb="FF2B2B2B"/>
        <rFont val="Calibri"/>
        <family val="0"/>
        <charset val="1"/>
      </rPr>
      <t xml:space="preserve">(</t>
    </r>
    <r>
      <rPr>
        <sz val="10"/>
        <color rgb="FF2B2B2B"/>
        <rFont val="FreeSans"/>
        <family val="2"/>
      </rPr>
      <t xml:space="preserve">مرجع العميل</t>
    </r>
    <r>
      <rPr>
        <sz val="10"/>
        <color rgb="FF2B2B2B"/>
        <rFont val="Calibri"/>
        <family val="0"/>
        <charset val="1"/>
      </rPr>
      <t xml:space="preserve">)</t>
    </r>
  </si>
  <si>
    <t xml:space="preserve">tiktok.com/@tharan.ksa</t>
  </si>
  <si>
    <t xml:space="preserve">تعذر التحقق آليًا (تيك توك يحجب الزحف)؛ يُراجع من التطبيق</t>
  </si>
  <si>
    <t xml:space="preserve">مرجع محتوى تيك توك لدى العميل</t>
  </si>
  <si>
    <t xml:space="preserve">مراجعة يدوية من التطبيق قبل تقليد أي أسلوب</t>
  </si>
  <si>
    <r>
      <rPr>
        <sz val="10"/>
        <color rgb="FF2B2B2B"/>
        <rFont val="Calibri"/>
        <family val="0"/>
        <charset val="1"/>
      </rPr>
      <t xml:space="preserve">Sun&amp;Sand (</t>
    </r>
    <r>
      <rPr>
        <sz val="10"/>
        <color rgb="FF2B2B2B"/>
        <rFont val="FreeSans"/>
        <family val="2"/>
      </rPr>
      <t xml:space="preserve">نايك</t>
    </r>
    <r>
      <rPr>
        <sz val="10"/>
        <color rgb="FF2B2B2B"/>
        <rFont val="Calibri"/>
        <family val="0"/>
        <charset val="1"/>
      </rPr>
      <t xml:space="preserve">/</t>
    </r>
    <r>
      <rPr>
        <sz val="10"/>
        <color rgb="FF2B2B2B"/>
        <rFont val="FreeSans"/>
        <family val="2"/>
      </rPr>
      <t xml:space="preserve">أديداس</t>
    </r>
    <r>
      <rPr>
        <sz val="10"/>
        <color rgb="FF2B2B2B"/>
        <rFont val="Calibri"/>
        <family val="0"/>
        <charset val="1"/>
      </rPr>
      <t xml:space="preserve">)</t>
    </r>
    <r>
      <rPr>
        <sz val="10"/>
        <color rgb="FF2B2B2B"/>
        <rFont val="FreeSans"/>
        <family val="2"/>
      </rPr>
      <t xml:space="preserve">، مرجع سعري</t>
    </r>
  </si>
  <si>
    <t xml:space="preserve">sssports.com</t>
  </si>
  <si>
    <t xml:space="preserve">نايك كلوب فليس 199؛ تك فليس 249؛ المدى 149-549</t>
  </si>
  <si>
    <t xml:space="preserve">رياضي عادي</t>
  </si>
  <si>
    <t xml:space="preserve">معلنة جزئيًا</t>
  </si>
  <si>
    <t xml:space="preserve">مرجع السعر العالمي داخل السعودية</t>
  </si>
  <si>
    <t xml:space="preserve">حياد يجب أن يبرر سعره مقابل نايك 199</t>
  </si>
  <si>
    <r>
      <rPr>
        <sz val="10"/>
        <color rgb="FF2B2B2B"/>
        <rFont val="Calibri"/>
        <family val="0"/>
        <charset val="1"/>
      </rPr>
      <t xml:space="preserve">Shein / Namshi</t>
    </r>
    <r>
      <rPr>
        <sz val="10"/>
        <color rgb="FF2B2B2B"/>
        <rFont val="FreeSans"/>
        <family val="2"/>
      </rPr>
      <t xml:space="preserve">، منافس سعري غير مباشر</t>
    </r>
  </si>
  <si>
    <t xml:space="preserve">ar.shein.com / namshi.com</t>
  </si>
  <si>
    <t xml:space="preserve">تقديريًا 30-90 (غير موثق)</t>
  </si>
  <si>
    <t xml:space="preserve">عادي غالبًا</t>
  </si>
  <si>
    <t xml:space="preserve">منخفضة الجودة غالبًا</t>
  </si>
  <si>
    <t xml:space="preserve">متغير</t>
  </si>
  <si>
    <t xml:space="preserve">سعر لا يُنافَس</t>
  </si>
  <si>
    <t xml:space="preserve">جودة/قصّة ضعيفة، مقاسات غير ثابتة</t>
  </si>
  <si>
    <t xml:space="preserve">عدم المنافسة بالسعر إطلاقًا؛ المنافسة بالجودة المعلنة والهوية المحلية</t>
  </si>
  <si>
    <r>
      <rPr>
        <sz val="10"/>
        <rFont val="Calibri"/>
        <family val="0"/>
        <charset val="1"/>
      </rPr>
      <t xml:space="preserve">TERAZI </t>
    </r>
    <r>
      <rPr>
        <sz val="10"/>
        <rFont val="FreeSans"/>
        <family val="2"/>
      </rPr>
      <t xml:space="preserve">طرازي </t>
    </r>
    <r>
      <rPr>
        <sz val="10"/>
        <rFont val="Calibri"/>
        <family val="0"/>
        <charset val="1"/>
      </rPr>
      <t xml:space="preserve">(</t>
    </r>
    <r>
      <rPr>
        <sz val="10"/>
        <rFont val="FreeSans"/>
        <family val="2"/>
      </rPr>
      <t xml:space="preserve">تخصيص</t>
    </r>
    <r>
      <rPr>
        <sz val="10"/>
        <rFont val="Calibri"/>
        <family val="0"/>
        <charset val="1"/>
      </rPr>
      <t xml:space="preserve">)</t>
    </r>
  </si>
  <si>
    <t xml:space="preserve">terazisa.com</t>
  </si>
  <si>
    <r>
      <rPr>
        <sz val="10"/>
        <rFont val="FreeSans"/>
        <family val="2"/>
      </rPr>
      <t xml:space="preserve">نشط ✓ </t>
    </r>
    <r>
      <rPr>
        <sz val="10"/>
        <rFont val="Calibri"/>
        <family val="0"/>
        <charset val="1"/>
      </rPr>
      <t xml:space="preserve">(</t>
    </r>
    <r>
      <rPr>
        <sz val="10"/>
        <rFont val="FreeSans"/>
        <family val="2"/>
      </rPr>
      <t xml:space="preserve">تحقق </t>
    </r>
    <r>
      <rPr>
        <sz val="10"/>
        <rFont val="Calibri"/>
        <family val="0"/>
        <charset val="1"/>
      </rPr>
      <t xml:space="preserve">2026-08-07)</t>
    </r>
    <r>
      <rPr>
        <sz val="10"/>
        <rFont val="FreeSans"/>
        <family val="2"/>
      </rPr>
      <t xml:space="preserve">؛ فئة البلوفرات فارغة صيفًا</t>
    </r>
  </si>
  <si>
    <r>
      <rPr>
        <sz val="10"/>
        <rFont val="FreeSans"/>
        <family val="2"/>
      </rPr>
      <t xml:space="preserve">غير متاحة حاليًا </t>
    </r>
    <r>
      <rPr>
        <sz val="10"/>
        <rFont val="Calibri"/>
        <family val="0"/>
        <charset val="1"/>
      </rPr>
      <t xml:space="preserve">(</t>
    </r>
    <r>
      <rPr>
        <sz val="10"/>
        <rFont val="FreeSans"/>
        <family val="2"/>
      </rPr>
      <t xml:space="preserve">الفئة موسمية بلا منتجات معروضة</t>
    </r>
    <r>
      <rPr>
        <sz val="10"/>
        <rFont val="Calibri"/>
        <family val="0"/>
        <charset val="1"/>
      </rPr>
      <t xml:space="preserve">)</t>
    </r>
  </si>
  <si>
    <r>
      <rPr>
        <sz val="10"/>
        <rFont val="FreeSans"/>
        <family val="2"/>
      </rPr>
      <t xml:space="preserve">حسب الطلب</t>
    </r>
    <r>
      <rPr>
        <sz val="10"/>
        <rFont val="Calibri"/>
        <family val="0"/>
        <charset val="1"/>
      </rPr>
      <t xml:space="preserve">: </t>
    </r>
    <r>
      <rPr>
        <sz val="10"/>
        <rFont val="FreeSans"/>
        <family val="2"/>
      </rPr>
      <t xml:space="preserve">طباعة وتطريز تصميم العميل</t>
    </r>
  </si>
  <si>
    <t xml:space="preserve">شكوى عميل معلنة من قلة خيارات شركات الشحن</t>
  </si>
  <si>
    <t xml:space="preserve">غير ظاهرة بالصفحة</t>
  </si>
  <si>
    <t xml:space="preserve">تقييمات ممتازة لجودة التطريز والطباعة وسرعة التنفيذ؛ سجل تجاري ورقم ضريبي معلنان؛ يخدم الجملة والشركات؛ متجر سلة</t>
  </si>
  <si>
    <r>
      <rPr>
        <sz val="10"/>
        <rFont val="FreeSans"/>
        <family val="2"/>
      </rPr>
      <t xml:space="preserve">منافس غير مباشر </t>
    </r>
    <r>
      <rPr>
        <sz val="10"/>
        <rFont val="Calibri"/>
        <family val="0"/>
        <charset val="1"/>
      </rPr>
      <t xml:space="preserve">(</t>
    </r>
    <r>
      <rPr>
        <sz val="10"/>
        <rFont val="FreeSans"/>
        <family val="2"/>
      </rPr>
      <t xml:space="preserve">تخصيص لا براند</t>
    </r>
    <r>
      <rPr>
        <sz val="10"/>
        <rFont val="Calibri"/>
        <family val="0"/>
        <charset val="1"/>
      </rPr>
      <t xml:space="preserve">)</t>
    </r>
    <r>
      <rPr>
        <sz val="10"/>
        <rFont val="FreeSans"/>
        <family val="2"/>
      </rPr>
      <t xml:space="preserve">؛ فئة البلوفرات فارغة الآن؛ كتالوج مشتت بين تيشيرتات وشنط وأطقم مواليد وأطفال</t>
    </r>
  </si>
  <si>
    <r>
      <rPr>
        <sz val="10"/>
        <rFont val="FreeSans"/>
        <family val="2"/>
      </rPr>
      <t xml:space="preserve">نموذجه </t>
    </r>
    <r>
      <rPr>
        <sz val="10"/>
        <rFont val="Calibri"/>
        <family val="0"/>
        <charset val="1"/>
      </rPr>
      <t xml:space="preserve">«</t>
    </r>
    <r>
      <rPr>
        <sz val="10"/>
        <rFont val="FreeSans"/>
        <family val="2"/>
      </rPr>
      <t xml:space="preserve">اطبع تصميمك</t>
    </r>
    <r>
      <rPr>
        <sz val="10"/>
        <rFont val="Calibri"/>
        <family val="0"/>
        <charset val="1"/>
      </rPr>
      <t xml:space="preserve">» </t>
    </r>
    <r>
      <rPr>
        <sz val="10"/>
        <rFont val="FreeSans"/>
        <family val="2"/>
      </rPr>
      <t xml:space="preserve">يختلف عن براند جاهز بمواصفات معلنة؛ يُستفاد منه كمعيار جودة تطريز، وقد يُدرس كمورد محلي محتمل للتطريز عند المقارنة</t>
    </r>
  </si>
  <si>
    <t xml:space="preserve">مقارنة الخامات (المصدر: مواصفات السوق ومراجع التصنيع، التفاصيل بالتقرير)</t>
  </si>
  <si>
    <t xml:space="preserve">الخامة</t>
  </si>
  <si>
    <t xml:space="preserve">الوزن GSM</t>
  </si>
  <si>
    <t xml:space="preserve">الخصائص</t>
  </si>
  <si>
    <t xml:space="preserve">الأنسب لـ</t>
  </si>
  <si>
    <t xml:space="preserve">التكلفة النسبية</t>
  </si>
  <si>
    <t xml:space="preserve">ملاحظة القرار</t>
  </si>
  <si>
    <t xml:space="preserve">فرنش تيري قطن/بوليستر 80/20</t>
  </si>
  <si>
    <t xml:space="preserve">280-320</t>
  </si>
  <si>
    <t xml:space="preserve">خفيف-متوسط، لا وبر داخلي</t>
  </si>
  <si>
    <t xml:space="preserve">بداية الشتاء والأجواء المعتدلة (جدة)</t>
  </si>
  <si>
    <t xml:space="preserve">منخفضة-متوسطة</t>
  </si>
  <si>
    <t xml:space="preserve">خيار اقتصادي؛ لا يعطي إحساس «الثقل الفاخر»</t>
  </si>
  <si>
    <t xml:space="preserve">فليس مبطن (Brushed Fleece) 60/40</t>
  </si>
  <si>
    <t xml:space="preserve">300-350</t>
  </si>
  <si>
    <t xml:space="preserve">الأكثر انتشارًا بالسوق؛ دافئ</t>
  </si>
  <si>
    <t xml:space="preserve">الشتاء السعودي عمومًا</t>
  </si>
  <si>
    <t xml:space="preserve">الخيار الآمن تجاريًا؛ خطر الوبر إن كانت الخامة رخيصة</t>
  </si>
  <si>
    <t xml:space="preserve">قطن ثقيل 80/20 أو 100% (Heavyweight)</t>
  </si>
  <si>
    <t xml:space="preserve">350-420</t>
  </si>
  <si>
    <t xml:space="preserve">إحساس فاخر وبنية قصّة أفضل</t>
  </si>
  <si>
    <t xml:space="preserve">الرياض والشمال؛ التموضع الجودة</t>
  </si>
  <si>
    <t xml:space="preserve">متوسطة-مرتفعة</t>
  </si>
  <si>
    <t xml:space="preserve">التوصية الأساسية لحياد: 350-400 GSM قطن 80/20 مبطن مع معالجة انكماش</t>
  </si>
  <si>
    <t xml:space="preserve">قطن فاخر 450-500 GSM (Premium Heavy)</t>
  </si>
  <si>
    <t xml:space="preserve">450-500</t>
  </si>
  <si>
    <t xml:space="preserve">مستوى 1886 الفاخر</t>
  </si>
  <si>
    <t xml:space="preserve">تموضع 300+ ريال</t>
  </si>
  <si>
    <t xml:space="preserve">مرتفعة</t>
  </si>
  <si>
    <t xml:space="preserve">يرفع التكلفة الواصلة فوق 80 ريال، غير مناسب لميزانية الانطلاقة</t>
  </si>
  <si>
    <t xml:space="preserve">الوصف</t>
  </si>
  <si>
    <t xml:space="preserve">التحليل</t>
  </si>
  <si>
    <t xml:space="preserve">القرار</t>
  </si>
  <si>
    <r>
      <rPr>
        <sz val="10"/>
        <color rgb="FF2B2B2B"/>
        <rFont val="Calibri"/>
        <family val="0"/>
        <charset val="1"/>
      </rPr>
      <t xml:space="preserve">Oversized (</t>
    </r>
    <r>
      <rPr>
        <sz val="10"/>
        <color rgb="FF2B2B2B"/>
        <rFont val="FreeSans"/>
        <family val="2"/>
      </rPr>
      <t xml:space="preserve">المُوصى بها</t>
    </r>
    <r>
      <rPr>
        <sz val="10"/>
        <color rgb="FF2B2B2B"/>
        <rFont val="Calibri"/>
        <family val="0"/>
        <charset val="1"/>
      </rPr>
      <t xml:space="preserve">)</t>
    </r>
  </si>
  <si>
    <t xml:space="preserve">واسعة بأكتاف ساقطة</t>
  </si>
  <si>
    <t xml:space="preserve">الاتجاه السائد لدى ADDAX وSwag وEthos ورمادي؛ يخدم يونيسكس فعليًا ويقلل حساسية المقاسات</t>
  </si>
  <si>
    <t xml:space="preserve">نعم، قصّة الانطلاقة</t>
  </si>
  <si>
    <t xml:space="preserve">Regular Fit</t>
  </si>
  <si>
    <t xml:space="preserve">عادية</t>
  </si>
  <si>
    <t xml:space="preserve">تناسب جمهورًا أوسع سنًا لكنها أقل «تريند» وتزيد حساسية المقاس</t>
  </si>
  <si>
    <t xml:space="preserve">بديل لاحق</t>
  </si>
  <si>
    <t xml:space="preserve">Boxy / Cropped</t>
  </si>
  <si>
    <t xml:space="preserve">عصرية جدًا</t>
  </si>
  <si>
    <t xml:space="preserve">شريحة ضيقة؛ مخاطرة مخزون</t>
  </si>
  <si>
    <t xml:space="preserve">لا حاليًا</t>
  </si>
  <si>
    <t xml:space="preserve">اختبار قرار عدد الألوان حسابيًا، عدّل الخلايا الصفراء</t>
  </si>
  <si>
    <t xml:space="preserve">عدد القطع الكلي (يحكمه سقف البضاعة)</t>
  </si>
  <si>
    <t xml:space="preserve">تكلفة القطعة الواصلة (ريال)، افتراض تحليلي مؤقت</t>
  </si>
  <si>
    <t xml:space="preserve">عدد المقاسات</t>
  </si>
  <si>
    <t xml:space="preserve">حد الأمان الأدنى للقطع لكل SKU</t>
  </si>
  <si>
    <t xml:space="preserve">عدد الألوان</t>
  </si>
  <si>
    <t xml:space="preserve">عدد SKU (ألوان×مقاسات)</t>
  </si>
  <si>
    <t xml:space="preserve">متوسط القطع لكل SKU</t>
  </si>
  <si>
    <t xml:space="preserve">إجمالي تكلفة المخزون (ريال)</t>
  </si>
  <si>
    <t xml:space="preserve">خطر نفاد مقاس رائج</t>
  </si>
  <si>
    <t xml:space="preserve">خطر ركود لون/مقاس</t>
  </si>
  <si>
    <t xml:space="preserve">الحكم</t>
  </si>
  <si>
    <t xml:space="preserve">آمن جدًا: عمق كبير لكل مقاس</t>
  </si>
  <si>
    <t xml:space="preserve">جيد ومتاح الآن بفضل الكمية الأكبر — بشرط لون ثالث مطلوب فعلًا</t>
  </si>
  <si>
    <t xml:space="preserve">ممكن حسابيًا (15 قطعة/SKU) لكنه يشتت رأس المال على درجات لون غير مثبتة — غير موصى به للدفعة الأولى</t>
  </si>
  <si>
    <t xml:space="preserve">توزيع المقاسات المقترح (منحنى السوق السعودي للقصّة الواسعة، افتراض تحليلي يُحدَّث بعد أول 50 طلبًا):</t>
  </si>
  <si>
    <t xml:space="preserve">المقاس</t>
  </si>
  <si>
    <t xml:space="preserve">النسبة</t>
  </si>
  <si>
    <t xml:space="preserve">القطع لكل لون (لونان)</t>
  </si>
  <si>
    <t xml:space="preserve">القطع الإجمالية</t>
  </si>
  <si>
    <t xml:space="preserve">M</t>
  </si>
  <si>
    <t xml:space="preserve">L</t>
  </si>
  <si>
    <t xml:space="preserve">XL</t>
  </si>
  <si>
    <t xml:space="preserve">XXL</t>
  </si>
  <si>
    <t xml:space="preserve">الإجمالي</t>
  </si>
  <si>
    <t xml:space="preserve">نموذج تقييم المصانع من 100 نقطة، يُعبأ بعد استلام العينات (عمودا المصنعين مثال فارغ)</t>
  </si>
  <si>
    <t xml:space="preserve">المعيار</t>
  </si>
  <si>
    <t xml:space="preserve">الوزن</t>
  </si>
  <si>
    <t xml:space="preserve">مصنع أ (0-وزن)</t>
  </si>
  <si>
    <t xml:space="preserve">مصنع ب</t>
  </si>
  <si>
    <t xml:space="preserve">مصنع ج</t>
  </si>
  <si>
    <t xml:space="preserve">ملاحظات</t>
  </si>
  <si>
    <t xml:space="preserve">جودة القماش والملمس والوزن الفعلي مقابل المعلن</t>
  </si>
  <si>
    <t xml:space="preserve">جودة العينة عمومًا (التشطيب العام)</t>
  </si>
  <si>
    <t xml:space="preserve">ثبات اللون بعد الغسيل (اختبار غسلتين)</t>
  </si>
  <si>
    <t xml:space="preserve">نسبة الانكماش بعد الغسيل (≤3% ممتاز)</t>
  </si>
  <si>
    <t xml:space="preserve">مقاومة التكوّر/الوبر (اختبار احتكاك)</t>
  </si>
  <si>
    <t xml:space="preserve">جودة الخياطة (الدرزات، الأكتاف، الأساور)</t>
  </si>
  <si>
    <t xml:space="preserve">دقة المقاسات مقابل جدول القياسات (±1.5 سم)</t>
  </si>
  <si>
    <t xml:space="preserve">جودة التطريز (كثافة الغرز، الثبات)</t>
  </si>
  <si>
    <t xml:space="preserve">الحد الأدنى للطلب MOQ ومرونته</t>
  </si>
  <si>
    <t xml:space="preserve">سعر القطعة النهائي شامل كل شيء</t>
  </si>
  <si>
    <t xml:space="preserve">مدة الإنتاج والالتزام بالمواعيد</t>
  </si>
  <si>
    <t xml:space="preserve">التغليف والتوضيب</t>
  </si>
  <si>
    <t xml:space="preserve">سياسة التعويض عن العيوب (نسبة مقبولة ≤2%)</t>
  </si>
  <si>
    <t xml:space="preserve">سرعة إعادة الطلب Restock</t>
  </si>
  <si>
    <t xml:space="preserve">المجموع (من 100)</t>
  </si>
  <si>
    <t xml:space="preserve">قاعدة القرار: لا يُعتمد مصنع بمجموع أقل من 75، ولا يُعتمد أي مصنع قبل اجتياز العينة قائمة الفحص (بالتقرير قسم 10).</t>
  </si>
  <si>
    <t xml:space="preserve">اقتصاديات الوحدة لكل طلب (قطعة واحدة)، عدّل الخلايا الصفراء؛ كل الرسوم غير المنشورة رسميًا = افتراض تحليلي مؤقت</t>
  </si>
  <si>
    <t xml:space="preserve">سعر البيع (ريال)</t>
  </si>
  <si>
    <t xml:space="preserve">تكلفة القطعة الواصلة (شاملة الشحن وبكج التغليف — حد أقصى معتمد من العميل، قد تصل 20)</t>
  </si>
  <si>
    <t xml:space="preserve">تغليف إضافي (البكج الأساسي مشمول في تكلفة القطعة؛ اترك 0 أو أضف كلفة كروت/ستيكرات)</t>
  </si>
  <si>
    <t xml:space="preserve">الشحن للعميل (سلة: النطاق الفعلي 15-31 ريالًا حسب الشركة والوجهة؛ 24 قيمة وسطية)</t>
  </si>
  <si>
    <t xml:space="preserve">نسبة رسوم الدفع الإلكتروني (افتراض)</t>
  </si>
  <si>
    <t xml:space="preserve">رسم ثابت للعملية (افتراض)</t>
  </si>
  <si>
    <t xml:space="preserve">نسبة طلبات الدفع عند الاستلام</t>
  </si>
  <si>
    <t xml:space="preserve">رسم COD ثابت (SMSA عبر سلة)</t>
  </si>
  <si>
    <t xml:space="preserve">رسم COD نسبي</t>
  </si>
  <si>
    <t xml:space="preserve">مخصص مرتجعات/استبدالات (نسبة من الطلبات)</t>
  </si>
  <si>
    <t xml:space="preserve">نسبة عدم استلام طلبات COD</t>
  </si>
  <si>
    <t xml:space="preserve">المخرجات</t>
  </si>
  <si>
    <t xml:space="preserve">رسوم الدفع الإلكتروني (مرجحة)</t>
  </si>
  <si>
    <t xml:space="preserve">رسوم COD (مرجحة)</t>
  </si>
  <si>
    <t xml:space="preserve">كلفة المرتجعات (شحن ذهاب+عودة × النسبة)</t>
  </si>
  <si>
    <t xml:space="preserve">كلفة عدم الاستلام (COD فقط)</t>
  </si>
  <si>
    <t xml:space="preserve">إجمالي التكاليف المتغيرة</t>
  </si>
  <si>
    <t xml:space="preserve">هامش المساهمة قبل الإعلان (= CAC التعادل)</t>
  </si>
  <si>
    <r>
      <rPr>
        <b val="true"/>
        <sz val="10"/>
        <color rgb="FF2B2B2B"/>
        <rFont val="Calibri"/>
        <family val="0"/>
        <charset val="1"/>
      </rPr>
      <t xml:space="preserve">ROAS </t>
    </r>
    <r>
      <rPr>
        <b val="true"/>
        <sz val="10"/>
        <color rgb="FF2B2B2B"/>
        <rFont val="FreeSans"/>
        <family val="2"/>
      </rPr>
      <t xml:space="preserve">التعادل </t>
    </r>
    <r>
      <rPr>
        <b val="true"/>
        <sz val="10"/>
        <color rgb="FF2B2B2B"/>
        <rFont val="Calibri"/>
        <family val="0"/>
        <charset val="1"/>
      </rPr>
      <t xml:space="preserve">(</t>
    </r>
    <r>
      <rPr>
        <b val="true"/>
        <sz val="10"/>
        <color rgb="FF2B2B2B"/>
        <rFont val="FreeSans"/>
        <family val="2"/>
      </rPr>
      <t xml:space="preserve">إيراد إجمالي </t>
    </r>
    <r>
      <rPr>
        <b val="true"/>
        <sz val="10"/>
        <color rgb="FF2B2B2B"/>
        <rFont val="Calibri"/>
        <family val="0"/>
        <charset val="1"/>
      </rPr>
      <t xml:space="preserve">÷ CAC </t>
    </r>
    <r>
      <rPr>
        <b val="true"/>
        <sz val="10"/>
        <color rgb="FF2B2B2B"/>
        <rFont val="FreeSans"/>
        <family val="2"/>
      </rPr>
      <t xml:space="preserve">التعادل</t>
    </r>
    <r>
      <rPr>
        <b val="true"/>
        <sz val="10"/>
        <color rgb="FF2B2B2B"/>
        <rFont val="Calibri"/>
        <family val="0"/>
        <charset val="1"/>
      </rPr>
      <t xml:space="preserve">)</t>
    </r>
  </si>
  <si>
    <t xml:space="preserve">ملاحظة إلزامية: ROAS هنا محسوب على الإيراد الإجمالي (قيمة الطلب كما تظهر بمنصة الإعلانات) وليس صافي الإيراد، لا يجوز خلط الإيراد بالربح. ربح الطلب بعد الإعلان = هامش المساهمة − CAC الفعلي.</t>
  </si>
  <si>
    <t xml:space="preserve">جدول حساسية: هامش المساهمة قبل الإعلان (ريال/طلب) حسب السعر × التكلفة الواصلة، بقية الافتراضات من ورقة 7</t>
  </si>
  <si>
    <t xml:space="preserve">التكلفة ↓ / السعر ←</t>
  </si>
  <si>
    <t xml:space="preserve">قاعدة القراءة: الرقم = CAC التعادل. إذا كان CAC المتوقع من الحملات أعلى من الرقم → الطلب خاسر قبل التكاليف الثابتة. المنطقة الآمنة المستهدفة: هامش ≥ 60 ريال مع CAC مستهدف ≤ 40 ريال.</t>
  </si>
  <si>
    <t xml:space="preserve">توزيع ميزانية 25,000 ريال، ثلاثة سيناريوهات (الأتعاب 4,000+3,000 ثابتة بموجب الاتفاق) — محدثة بأرقام مدير المشروع: سلة برو 299/شهر، وخيار إعلانات 12,000 للشهرين</t>
  </si>
  <si>
    <t xml:space="preserve">البند</t>
  </si>
  <si>
    <t xml:space="preserve">متحفظ (حماية سيولة)</t>
  </si>
  <si>
    <t xml:space="preserve">متوازن (المُوصى به)</t>
  </si>
  <si>
    <t xml:space="preserve">خطة العميل (إعلانات 12,000)</t>
  </si>
  <si>
    <t xml:space="preserve">الميزانية الكاملة مع إعلانات 12,000 (خارج السقف — تحتاج اعتماد العميل)</t>
  </si>
  <si>
    <t xml:space="preserve">أتعاب التأسيس والانطلاقة (شهر أول)، اتفاق ثابت</t>
  </si>
  <si>
    <t xml:space="preserve">تشمل الدراسة والهوية والمتجر والمحتوى والتصوير وفيديوهات AI والحملات</t>
  </si>
  <si>
    <t xml:space="preserve">إدارة الشهر الثاني، اتفاق ثابت</t>
  </si>
  <si>
    <t xml:space="preserve">يُوصى بربط بدايتها بانطلاق الحملات فعليًا (بوابة قرار، بموافقة الطرفين)</t>
  </si>
  <si>
    <t xml:space="preserve">البضاعة: 300 قطعة × 23 ريالًا واصلة شاملة البكج (تأكيد العميل)</t>
  </si>
  <si>
    <t xml:space="preserve">متحفظ ومتوازن: 100 قطعة×60 | خطة العميل: تنخفض لـ65 قطعة تقريبًا حتى لا ينكسر السقف</t>
  </si>
  <si>
    <t xml:space="preserve">عينات (2-3 مصانع + شحنها)</t>
  </si>
  <si>
    <t xml:space="preserve">شرط إلزامي قبل أمر الإنتاج</t>
  </si>
  <si>
    <t xml:space="preserve">تغليف إضافي (البكج مشمول في تكلفة القطعة؛ كروت شكر وستيكرات فقط)</t>
  </si>
  <si>
    <t xml:space="preserve">الصندوق الصلب الفاخر مؤجل، يضيف 12-20 ريال/طلب</t>
  </si>
  <si>
    <t xml:space="preserve">المنصة والدومين والتطبيقات (سلة بلس 990 + دومين + تطبيقات شهرين)</t>
  </si>
  <si>
    <t xml:space="preserve">سلة برو 299×شهرين (598) + دومين ~60 + تطبيقات ~250 (أرقام مدير المشروع)</t>
  </si>
  <si>
    <t xml:space="preserve">الحملات الإعلانية (شهرا الإطلاق)</t>
  </si>
  <si>
    <t xml:space="preserve">متحفظ 3,000/شهر | متوازن 4,000/شهر | خطة العميل 6,000/شهر</t>
  </si>
  <si>
    <t xml:space="preserve">احتياطي طوارئ (لا يُمس للتوسع)</t>
  </si>
  <si>
    <t xml:space="preserve">خطة العميل تصفّر الاحتياطي — مخالفة لقاعدة الحد الأدنى 1,500</t>
  </si>
  <si>
    <t xml:space="preserve">الإجمالي (يجب ألا يتجاوز 25,000)</t>
  </si>
  <si>
    <t xml:space="preserve">فحص السقف</t>
  </si>
  <si>
    <t xml:space="preserve">اختبار خطة العميل (12,000 إعلانات للشهرين): لا تدخل في سقف 25,000 إلا بخفض البضاعة إلى ~3,900 (نحو 65 قطعة) وتصفير الاحتياطي. التعارض الجوهري: 12,000 إعلانات تكفي لجلب 240+ طلب بينما المخزون 65 قطعة فقط، أي أن ثلثي الميزانية الإعلانية سيُصرف بلا مخزون يقابله. التوصية: 8,000 (4,000/شهر) للشهرين الأولين ضمن السقف، واعتماد 6,000/شهر كمعدل تشغيلي من الدفعة الثانية بتمويل المبيعات أو برفع السقف باتفاق مكتوب مع العميل.</t>
  </si>
  <si>
    <t xml:space="preserve">ثلاثة سيناريوهات لأول 8 أسابيع من انطلاق الحملات (السيناريو المتفائل ليس الخطة الأساسية)، الخلايا الصفراء افتراضات</t>
  </si>
  <si>
    <t xml:space="preserve">متحفظ</t>
  </si>
  <si>
    <t xml:space="preserve">أساسي</t>
  </si>
  <si>
    <t xml:space="preserve">متفائل</t>
  </si>
  <si>
    <t xml:space="preserve">تكلفة القطعة الواصلة (ريال)</t>
  </si>
  <si>
    <t xml:space="preserve">عدد القطع المتاحة</t>
  </si>
  <si>
    <t xml:space="preserve">نسبة البيع من المخزون خلال 8 أسابيع</t>
  </si>
  <si>
    <t xml:space="preserve">الطلبات المُسلَّمة فعليًا (بعد المرتجع وعدم الاستلام)</t>
  </si>
  <si>
    <r>
      <rPr>
        <sz val="10"/>
        <color rgb="FF2B2B2B"/>
        <rFont val="Calibri"/>
        <family val="0"/>
        <charset val="1"/>
      </rPr>
      <t xml:space="preserve">CAC </t>
    </r>
    <r>
      <rPr>
        <sz val="10"/>
        <color rgb="FF2B2B2B"/>
        <rFont val="FreeSans"/>
        <family val="2"/>
      </rPr>
      <t xml:space="preserve">الفعلي </t>
    </r>
    <r>
      <rPr>
        <sz val="10"/>
        <color rgb="FF2B2B2B"/>
        <rFont val="Calibri"/>
        <family val="0"/>
        <charset val="1"/>
      </rPr>
      <t xml:space="preserve">(</t>
    </r>
    <r>
      <rPr>
        <sz val="10"/>
        <color rgb="FF2B2B2B"/>
        <rFont val="FreeSans"/>
        <family val="2"/>
      </rPr>
      <t xml:space="preserve">ريال</t>
    </r>
    <r>
      <rPr>
        <sz val="10"/>
        <color rgb="FF2B2B2B"/>
        <rFont val="Calibri"/>
        <family val="0"/>
        <charset val="1"/>
      </rPr>
      <t xml:space="preserve">)</t>
    </r>
    <r>
      <rPr>
        <sz val="10"/>
        <color rgb="FF2B2B2B"/>
        <rFont val="FreeSans"/>
        <family val="2"/>
      </rPr>
      <t xml:space="preserve">، افتراض</t>
    </r>
  </si>
  <si>
    <t xml:space="preserve">الإنفاق الإعلاني (ريال)</t>
  </si>
  <si>
    <t xml:space="preserve">الإيراد الإجمالي (ريال)</t>
  </si>
  <si>
    <t xml:space="preserve">هامش المساهمة قبل الإعلان/طلب (من ورقة 7 بنفس التكلفة)</t>
  </si>
  <si>
    <t xml:space="preserve">إجمالي هامش المساهمة (ريال)</t>
  </si>
  <si>
    <t xml:space="preserve">الربح/الخسارة بعد الإعلان (ريال)</t>
  </si>
  <si>
    <t xml:space="preserve">المصروفات الثابتة للفترة (سلة برو شهرين + دومين + تطبيقات ≈)</t>
  </si>
  <si>
    <t xml:space="preserve">صافي الربح/الخسارة التشغيلي (ريال)</t>
  </si>
  <si>
    <t xml:space="preserve">ملاحظات: (1) معامل 0.93 = خصم 5% مرتجعات و~3% عدم استلام مرجح. (2) المخزون غير المباع ليس خسارة نقدية فورية، يُباع في ذروة الموسم (ديسمبر-يناير) أو بعرض نهاية موسم. (3) أثر القرض يُحسب منفصلًا: أضف رسوم التمويل على 25,000 كنسبة k% لمعرفة العائد الصافي الحقيقي.</t>
  </si>
  <si>
    <t xml:space="preserve">نقطة التعادل، على مستويين: تشغيلي (شهري) واسترداد كامل رأس المال</t>
  </si>
  <si>
    <t xml:space="preserve">هامش المساهمة قبل الإعلان (من ورقة 7)</t>
  </si>
  <si>
    <r>
      <rPr>
        <sz val="10"/>
        <color rgb="FF2B2B2B"/>
        <rFont val="Calibri"/>
        <family val="0"/>
        <charset val="1"/>
      </rPr>
      <t xml:space="preserve">CAC </t>
    </r>
    <r>
      <rPr>
        <sz val="10"/>
        <color rgb="FF2B2B2B"/>
        <rFont val="FreeSans"/>
        <family val="2"/>
      </rPr>
      <t xml:space="preserve">المستهدف </t>
    </r>
    <r>
      <rPr>
        <sz val="10"/>
        <color rgb="FF2B2B2B"/>
        <rFont val="Calibri"/>
        <family val="0"/>
        <charset val="1"/>
      </rPr>
      <t xml:space="preserve">(</t>
    </r>
    <r>
      <rPr>
        <sz val="10"/>
        <color rgb="FF2B2B2B"/>
        <rFont val="FreeSans"/>
        <family val="2"/>
      </rPr>
      <t xml:space="preserve">ريال</t>
    </r>
    <r>
      <rPr>
        <sz val="10"/>
        <color rgb="FF2B2B2B"/>
        <rFont val="Calibri"/>
        <family val="0"/>
        <charset val="1"/>
      </rPr>
      <t xml:space="preserve">)</t>
    </r>
    <r>
      <rPr>
        <sz val="10"/>
        <color rgb="FF2B2B2B"/>
        <rFont val="FreeSans"/>
        <family val="2"/>
      </rPr>
      <t xml:space="preserve">، افتراض قابل للتعديل</t>
    </r>
  </si>
  <si>
    <t xml:space="preserve">هامش المساهمة بعد الإعلان (ريال/طلب)</t>
  </si>
  <si>
    <t xml:space="preserve">التكاليف الثابتة الشهرية أثناء التشغيل (إدارة 3,000 + سلة برو 299 + تطبيقات ~125)</t>
  </si>
  <si>
    <t xml:space="preserve">نقطة التعادل التشغيلي (طلبات/شهر)</t>
  </si>
  <si>
    <t xml:space="preserve">إجمالي الاستثمار المطلوب استرداده (25,000 + رسوم القرض k)</t>
  </si>
  <si>
    <t xml:space="preserve">نقطة استرداد رأس المال (طلبات تراكمية)</t>
  </si>
  <si>
    <t xml:space="preserve">القراءة بعد تأكيد تكلفة 23: الهامش قبل الإعلان يقفز إلى ~110 ريالًا للطلب، وبCAC مستهدف 40 يصبح الهامش بعد الإعلان ~70، فينخفض التعادل التشغيلي إلى ~49 طلبًا شهريًا (كان 135 عند تكلفة 60) واسترداد كامل رأس المال إلى ~360 طلبًا تراكميًا. كل هذا مشروط باجتياز عينة المورد قائمة الفحص بجودة مقبولة عند هذا السعر.</t>
  </si>
  <si>
    <t xml:space="preserve">التدفق النقدي الأسبوعي، 8 أسابيع من وصول التمويل (D0 ≈ أوائل سبتمبر 2026)، السيناريو المتوازن. الإيرادات لا تُعتبر سيولة إلا بعد التسوية</t>
  </si>
  <si>
    <t xml:space="preserve">أ1 (وصول التمويل)</t>
  </si>
  <si>
    <t xml:space="preserve">أ2</t>
  </si>
  <si>
    <t xml:space="preserve">أ3</t>
  </si>
  <si>
    <t xml:space="preserve">أ4</t>
  </si>
  <si>
    <t xml:space="preserve">أ5</t>
  </si>
  <si>
    <t xml:space="preserve">أ6</t>
  </si>
  <si>
    <t xml:space="preserve">أ7 (تشويق/قائمة انتظار)</t>
  </si>
  <si>
    <t xml:space="preserve">أ8 (انطلاق البيع المبكر)</t>
  </si>
  <si>
    <t xml:space="preserve">الرصيد الافتتاحي</t>
  </si>
  <si>
    <t xml:space="preserve">أتعاب التأسيس (دفعة)</t>
  </si>
  <si>
    <t xml:space="preserve">عينات + شحنها</t>
  </si>
  <si>
    <t xml:space="preserve">دفعة المصنع 50% (أمر الإنتاج بعد اعتماد العينة)</t>
  </si>
  <si>
    <t xml:space="preserve">دفعة المصنع 50% (قبل الشحن)</t>
  </si>
  <si>
    <t xml:space="preserve">منصة سلة برو (299/شهر) + دومين + تطبيقات</t>
  </si>
  <si>
    <t xml:space="preserve">تغليف</t>
  </si>
  <si>
    <t xml:space="preserve">إعلانات (تشويق ثم إطلاق)</t>
  </si>
  <si>
    <t xml:space="preserve">إدارة الشهر الثاني (عند انطلاق الحملات، بوابة قرار)</t>
  </si>
  <si>
    <t xml:space="preserve">تحصيلات مبيعات مُسوّاة (طلب مسبق/بيع مبكر بعد التسوية)</t>
  </si>
  <si>
    <t xml:space="preserve">مرتجعات/استثناءات</t>
  </si>
  <si>
    <t xml:space="preserve">الرصيد الختامي</t>
  </si>
  <si>
    <t xml:space="preserve">قواعد صارمة: (1) الحد الأدنى للاحتياطي الذي لا يجوز النزول عنه: 1,500 ريال، أي أسبوع يقترب منه توقف التوسع فورًا. (2) تسويات الدفع الإلكتروني تصل خلال أيام والدفع عند الاستلام يُحوَّل الأحد والأربعاء بعد التسليم (سياسة سلة)، لذلك مبيعات الأسبوع لا تمول إعلانات الأسبوع نفسه. (3) معظم إيراد الموسم يقع في الأسابيع 9-16 (نوفمبر-ديسمبر) خارج هذا الجدول، هذا الجدول يثبت أن الميزانية تصمد دون أي افتراض مبيعات.</t>
  </si>
  <si>
    <t xml:space="preserve">خطة الإنفاق الإعلاني (سقف الصرف الكلي 6,000 بالسيناريو المتوازن، الحملات لا تُطلق إلا بعد اجتياز بوابات الجاهزية)</t>
  </si>
  <si>
    <t xml:space="preserve">المرحلة</t>
  </si>
  <si>
    <t xml:space="preserve">القناة</t>
  </si>
  <si>
    <t xml:space="preserve">هدف الحملة</t>
  </si>
  <si>
    <t xml:space="preserve">الميزانية اليومية (ريال)</t>
  </si>
  <si>
    <t xml:space="preserve">الأسبوعية (ريال)</t>
  </si>
  <si>
    <t xml:space="preserve">القواعد</t>
  </si>
  <si>
    <t xml:space="preserve">مؤشرات القرار</t>
  </si>
  <si>
    <t xml:space="preserve">مرحلة التشويق (أ7 قبل الإطلاق)</t>
  </si>
  <si>
    <t xml:space="preserve">تيك توك (أساسية)</t>
  </si>
  <si>
    <t xml:space="preserve">مشاهدات/تفاعل + متابعة قائمة الانتظار</t>
  </si>
  <si>
    <t xml:space="preserve">40-60</t>
  </si>
  <si>
    <t xml:space="preserve">400-600</t>
  </si>
  <si>
    <t xml:space="preserve">اختبار 6-8 هوكات عضوية + دفع بسيط للأفضل</t>
  </si>
  <si>
    <r>
      <rPr>
        <sz val="10"/>
        <color rgb="FF2B2B2B"/>
        <rFont val="Calibri"/>
        <family val="0"/>
        <charset val="1"/>
      </rPr>
      <t xml:space="preserve">CPM</t>
    </r>
    <r>
      <rPr>
        <sz val="10"/>
        <color rgb="FF2B2B2B"/>
        <rFont val="FreeSans"/>
        <family val="2"/>
      </rPr>
      <t xml:space="preserve">، معدل مشاهدة </t>
    </r>
    <r>
      <rPr>
        <sz val="10"/>
        <color rgb="FF2B2B2B"/>
        <rFont val="Calibri"/>
        <family val="0"/>
        <charset val="1"/>
      </rPr>
      <t xml:space="preserve">3 </t>
    </r>
    <r>
      <rPr>
        <sz val="10"/>
        <color rgb="FF2B2B2B"/>
        <rFont val="FreeSans"/>
        <family val="2"/>
      </rPr>
      <t xml:space="preserve">ثوانٍ، كلفة الانضمام للقائمة</t>
    </r>
  </si>
  <si>
    <t xml:space="preserve">أسبوع الإطلاق (أ8)</t>
  </si>
  <si>
    <t xml:space="preserve">تيك توك + ريتارجت سناب/ميتا</t>
  </si>
  <si>
    <t xml:space="preserve">تحويلات (شراء)</t>
  </si>
  <si>
    <t xml:space="preserve">150-200</t>
  </si>
  <si>
    <t xml:space="preserve">1,100-1,400</t>
  </si>
  <si>
    <r>
      <rPr>
        <sz val="10"/>
        <color rgb="FF2B2B2B"/>
        <rFont val="Calibri"/>
        <family val="0"/>
        <charset val="1"/>
      </rPr>
      <t xml:space="preserve">3 </t>
    </r>
    <r>
      <rPr>
        <sz val="10"/>
        <color rgb="FF2B2B2B"/>
        <rFont val="FreeSans"/>
        <family val="2"/>
      </rPr>
      <t xml:space="preserve">مجموعات </t>
    </r>
    <r>
      <rPr>
        <sz val="10"/>
        <color rgb="FF2B2B2B"/>
        <rFont val="Calibri"/>
        <family val="0"/>
        <charset val="1"/>
      </rPr>
      <t xml:space="preserve">× 3 </t>
    </r>
    <r>
      <rPr>
        <sz val="10"/>
        <color rgb="FF2B2B2B"/>
        <rFont val="FreeSans"/>
        <family val="2"/>
      </rPr>
      <t xml:space="preserve">إعلانات؛ استهداف واسع </t>
    </r>
    <r>
      <rPr>
        <sz val="10"/>
        <color rgb="FF2B2B2B"/>
        <rFont val="Calibri"/>
        <family val="0"/>
        <charset val="1"/>
      </rPr>
      <t xml:space="preserve">+ </t>
    </r>
    <r>
      <rPr>
        <sz val="10"/>
        <color rgb="FF2B2B2B"/>
        <rFont val="FreeSans"/>
        <family val="2"/>
      </rPr>
      <t xml:space="preserve">اهتمامات</t>
    </r>
  </si>
  <si>
    <r>
      <rPr>
        <sz val="10"/>
        <color rgb="FF2B2B2B"/>
        <rFont val="Calibri"/>
        <family val="0"/>
        <charset val="1"/>
      </rPr>
      <t xml:space="preserve">CAC</t>
    </r>
    <r>
      <rPr>
        <sz val="10"/>
        <color rgb="FF2B2B2B"/>
        <rFont val="FreeSans"/>
        <family val="2"/>
      </rPr>
      <t xml:space="preserve">، </t>
    </r>
    <r>
      <rPr>
        <sz val="10"/>
        <color rgb="FF2B2B2B"/>
        <rFont val="Calibri"/>
        <family val="0"/>
        <charset val="1"/>
      </rPr>
      <t xml:space="preserve">ROAS</t>
    </r>
    <r>
      <rPr>
        <sz val="10"/>
        <color rgb="FF2B2B2B"/>
        <rFont val="FreeSans"/>
        <family val="2"/>
      </rPr>
      <t xml:space="preserve">، معدل التحويل</t>
    </r>
  </si>
  <si>
    <t xml:space="preserve">أسابيع الموسم 1-2 (نوفمبر)</t>
  </si>
  <si>
    <t xml:space="preserve">تيك توك 70% + ريتارجت 30%</t>
  </si>
  <si>
    <t xml:space="preserve">تحويلات + إعادة استهداف زوار/سلات</t>
  </si>
  <si>
    <t xml:space="preserve">150-250</t>
  </si>
  <si>
    <t xml:space="preserve">1,200-1,750</t>
  </si>
  <si>
    <t xml:space="preserve">إيقاف أي إعلان CAC&gt;65 بعد صرف 120 ريال دون شراء</t>
  </si>
  <si>
    <r>
      <rPr>
        <sz val="10"/>
        <color rgb="FF2B2B2B"/>
        <rFont val="Calibri"/>
        <family val="0"/>
        <charset val="1"/>
      </rPr>
      <t xml:space="preserve">CAC </t>
    </r>
    <r>
      <rPr>
        <sz val="10"/>
        <color rgb="FF2B2B2B"/>
        <rFont val="FreeSans"/>
        <family val="2"/>
      </rPr>
      <t xml:space="preserve">مقابل هامش </t>
    </r>
    <r>
      <rPr>
        <sz val="10"/>
        <color rgb="FF2B2B2B"/>
        <rFont val="Calibri"/>
        <family val="0"/>
        <charset val="1"/>
      </rPr>
      <t xml:space="preserve">65</t>
    </r>
    <r>
      <rPr>
        <sz val="10"/>
        <color rgb="FF2B2B2B"/>
        <rFont val="FreeSans"/>
        <family val="2"/>
      </rPr>
      <t xml:space="preserve">، </t>
    </r>
    <r>
      <rPr>
        <sz val="10"/>
        <color rgb="FF2B2B2B"/>
        <rFont val="Calibri"/>
        <family val="0"/>
        <charset val="1"/>
      </rPr>
      <t xml:space="preserve">MER</t>
    </r>
  </si>
  <si>
    <t xml:space="preserve">أسابيع الموسم 3-4 (ديسمبر/الذروة)</t>
  </si>
  <si>
    <t xml:space="preserve">توسع مشروط</t>
  </si>
  <si>
    <t xml:space="preserve">تحويلات + LAL مشترين</t>
  </si>
  <si>
    <t xml:space="preserve">200-300</t>
  </si>
  <si>
    <t xml:space="preserve">1,500-2,100</t>
  </si>
  <si>
    <t xml:space="preserve">توسع فقط إذا CAC ≤45 لثلاثة أيام متتالية ومخزون ≥30%</t>
  </si>
  <si>
    <r>
      <rPr>
        <sz val="10"/>
        <color rgb="FF2B2B2B"/>
        <rFont val="Calibri"/>
        <family val="0"/>
        <charset val="1"/>
      </rPr>
      <t xml:space="preserve">CAC</t>
    </r>
    <r>
      <rPr>
        <sz val="10"/>
        <color rgb="FF2B2B2B"/>
        <rFont val="FreeSans"/>
        <family val="2"/>
      </rPr>
      <t xml:space="preserve">، مخزون متبقٍ، صافي هامش</t>
    </r>
  </si>
  <si>
    <t xml:space="preserve">حدود مشتقة من اقتصاديات الوحدة (وليست أرقامًا عامة): CAC التعادل ≈ 65 ريال (ورقة 7) → CAC المستهدف ≤ 40 | حد الإيقاف = صرف 120 ريال (≈2×CAC المستهدف) على إعلان دون شراء | ROAS التعادل ≈ 2.6 → ROAS المستهدف ≥ 3.5</t>
  </si>
  <si>
    <t xml:space="preserve">خطة محتوى 30 يومًا، الأيام 1-10 تفصيلًا (النمط يتكرر بالأسابيع 3-4 مع تصعيد تحويلي، الجدول الكامل بالتقرير)</t>
  </si>
  <si>
    <t xml:space="preserve">اليوم</t>
  </si>
  <si>
    <t xml:space="preserve">العمود</t>
  </si>
  <si>
    <t xml:space="preserve">مرحلة القمع</t>
  </si>
  <si>
    <t xml:space="preserve">الفكرة</t>
  </si>
  <si>
    <t xml:space="preserve">الهوك</t>
  </si>
  <si>
    <t xml:space="preserve">التنسيق</t>
  </si>
  <si>
    <t xml:space="preserve">الرسالة</t>
  </si>
  <si>
    <t xml:space="preserve">CTA</t>
  </si>
  <si>
    <t xml:space="preserve">مؤشر النجاح</t>
  </si>
  <si>
    <t xml:space="preserve">تيك توك+انستقرام</t>
  </si>
  <si>
    <t xml:space="preserve">تعريف</t>
  </si>
  <si>
    <t xml:space="preserve">وعي</t>
  </si>
  <si>
    <t xml:space="preserve">تيزر: «ليش قررنا نسوي هودي سعودي؟»</t>
  </si>
  <si>
    <r>
      <rPr>
        <sz val="10"/>
        <color rgb="FF2B2B2B"/>
        <rFont val="Calibri"/>
        <family val="0"/>
        <charset val="1"/>
      </rPr>
      <t xml:space="preserve">«</t>
    </r>
    <r>
      <rPr>
        <sz val="10"/>
        <color rgb="FF2B2B2B"/>
        <rFont val="FreeSans"/>
        <family val="2"/>
      </rPr>
      <t xml:space="preserve">كم مرة اشتريت هودي وطلع خامته خيال؟</t>
    </r>
    <r>
      <rPr>
        <sz val="10"/>
        <color rgb="FF2B2B2B"/>
        <rFont val="Calibri"/>
        <family val="0"/>
        <charset val="1"/>
      </rPr>
      <t xml:space="preserve">»</t>
    </r>
  </si>
  <si>
    <t xml:space="preserve">فيديو وجه/voiceover</t>
  </si>
  <si>
    <t xml:space="preserve">قصة البداية</t>
  </si>
  <si>
    <t xml:space="preserve">تابعنا</t>
  </si>
  <si>
    <t xml:space="preserve">مشاهدات + متابعين</t>
  </si>
  <si>
    <t xml:space="preserve">تيك توك</t>
  </si>
  <si>
    <t xml:space="preserve">قصة الاسم</t>
  </si>
  <si>
    <t xml:space="preserve">معنى «حِياد» وليش اخترناه</t>
  </si>
  <si>
    <r>
      <rPr>
        <sz val="10"/>
        <color rgb="FF2B2B2B"/>
        <rFont val="Calibri"/>
        <family val="0"/>
        <charset val="1"/>
      </rPr>
      <t xml:space="preserve">«</t>
    </r>
    <r>
      <rPr>
        <sz val="10"/>
        <color rgb="FF2B2B2B"/>
        <rFont val="FreeSans"/>
        <family val="2"/>
      </rPr>
      <t xml:space="preserve">اسم متجرنا له قصة…</t>
    </r>
    <r>
      <rPr>
        <sz val="10"/>
        <color rgb="FF2B2B2B"/>
        <rFont val="Calibri"/>
        <family val="0"/>
        <charset val="1"/>
      </rPr>
      <t xml:space="preserve">»</t>
    </r>
  </si>
  <si>
    <t xml:space="preserve">نص على شاشة + موشن</t>
  </si>
  <si>
    <t xml:space="preserve">هوية</t>
  </si>
  <si>
    <t xml:space="preserve">تعليق برأيك</t>
  </si>
  <si>
    <t xml:space="preserve">تفاعل</t>
  </si>
  <si>
    <t xml:space="preserve">انستقرام</t>
  </si>
  <si>
    <t xml:space="preserve">خلف الكواليس</t>
  </si>
  <si>
    <t xml:space="preserve">رحلة اختيار الخامة والعينات</t>
  </si>
  <si>
    <r>
      <rPr>
        <sz val="10"/>
        <color rgb="FF2B2B2B"/>
        <rFont val="Calibri"/>
        <family val="0"/>
        <charset val="1"/>
      </rPr>
      <t xml:space="preserve">«</t>
    </r>
    <r>
      <rPr>
        <sz val="10"/>
        <color rgb="FF2B2B2B"/>
        <rFont val="FreeSans"/>
        <family val="2"/>
      </rPr>
      <t xml:space="preserve">جبنا عينات من </t>
    </r>
    <r>
      <rPr>
        <sz val="10"/>
        <color rgb="FF2B2B2B"/>
        <rFont val="Calibri"/>
        <family val="0"/>
        <charset val="1"/>
      </rPr>
      <t xml:space="preserve">3 </t>
    </r>
    <r>
      <rPr>
        <sz val="10"/>
        <color rgb="FF2B2B2B"/>
        <rFont val="FreeSans"/>
        <family val="2"/>
      </rPr>
      <t xml:space="preserve">مصانع…</t>
    </r>
    <r>
      <rPr>
        <sz val="10"/>
        <color rgb="FF2B2B2B"/>
        <rFont val="Calibri"/>
        <family val="0"/>
        <charset val="1"/>
      </rPr>
      <t xml:space="preserve">»</t>
    </r>
  </si>
  <si>
    <t xml:space="preserve">ريلز مقارنة عينات</t>
  </si>
  <si>
    <t xml:space="preserve">جودة مثبتة</t>
  </si>
  <si>
    <t xml:space="preserve">احفظ المنشور</t>
  </si>
  <si>
    <t xml:space="preserve">حفظات</t>
  </si>
  <si>
    <t xml:space="preserve">تعليم</t>
  </si>
  <si>
    <t xml:space="preserve">اهتمام</t>
  </si>
  <si>
    <t xml:space="preserve">كيف تعرف الهودي الجيد؟ GSM والقطن</t>
  </si>
  <si>
    <r>
      <rPr>
        <sz val="10"/>
        <color rgb="FF2B2B2B"/>
        <rFont val="Calibri"/>
        <family val="0"/>
        <charset val="1"/>
      </rPr>
      <t xml:space="preserve">«</t>
    </r>
    <r>
      <rPr>
        <sz val="10"/>
        <color rgb="FF2B2B2B"/>
        <rFont val="FreeSans"/>
        <family val="2"/>
      </rPr>
      <t xml:space="preserve">قبل تشتري أي هودي شيك على </t>
    </r>
    <r>
      <rPr>
        <sz val="10"/>
        <color rgb="FF2B2B2B"/>
        <rFont val="Calibri"/>
        <family val="0"/>
        <charset val="1"/>
      </rPr>
      <t xml:space="preserve">3 </t>
    </r>
    <r>
      <rPr>
        <sz val="10"/>
        <color rgb="FF2B2B2B"/>
        <rFont val="FreeSans"/>
        <family val="2"/>
      </rPr>
      <t xml:space="preserve">أشياء</t>
    </r>
    <r>
      <rPr>
        <sz val="10"/>
        <color rgb="FF2B2B2B"/>
        <rFont val="Calibri"/>
        <family val="0"/>
        <charset val="1"/>
      </rPr>
      <t xml:space="preserve">»</t>
    </r>
  </si>
  <si>
    <t xml:space="preserve">تعليمي سريع</t>
  </si>
  <si>
    <t xml:space="preserve">خبرة</t>
  </si>
  <si>
    <t xml:space="preserve">تابع للمزيد</t>
  </si>
  <si>
    <t xml:space="preserve">مشاهدة كاملة</t>
  </si>
  <si>
    <t xml:space="preserve">تيك توك+سناب</t>
  </si>
  <si>
    <t xml:space="preserve">اختبار جودة</t>
  </si>
  <si>
    <t xml:space="preserve">اختبار غسيل مباشر للعينة</t>
  </si>
  <si>
    <r>
      <rPr>
        <sz val="10"/>
        <color rgb="FF2B2B2B"/>
        <rFont val="Calibri"/>
        <family val="0"/>
        <charset val="1"/>
      </rPr>
      <t xml:space="preserve">«</t>
    </r>
    <r>
      <rPr>
        <sz val="10"/>
        <color rgb="FF2B2B2B"/>
        <rFont val="FreeSans"/>
        <family val="2"/>
      </rPr>
      <t xml:space="preserve">غسلناه </t>
    </r>
    <r>
      <rPr>
        <sz val="10"/>
        <color rgb="FF2B2B2B"/>
        <rFont val="Calibri"/>
        <family val="0"/>
        <charset val="1"/>
      </rPr>
      <t xml:space="preserve">5 </t>
    </r>
    <r>
      <rPr>
        <sz val="10"/>
        <color rgb="FF2B2B2B"/>
        <rFont val="FreeSans"/>
        <family val="2"/>
      </rPr>
      <t xml:space="preserve">مرات… شوف النتيجة</t>
    </r>
    <r>
      <rPr>
        <sz val="10"/>
        <color rgb="FF2B2B2B"/>
        <rFont val="Calibri"/>
        <family val="0"/>
        <charset val="1"/>
      </rPr>
      <t xml:space="preserve">»</t>
    </r>
  </si>
  <si>
    <t xml:space="preserve">تجربة موثقة</t>
  </si>
  <si>
    <t xml:space="preserve">إثبات</t>
  </si>
  <si>
    <t xml:space="preserve">انتظر النتيجة</t>
  </si>
  <si>
    <t xml:space="preserve">إعادة مشاهدة</t>
  </si>
  <si>
    <t xml:space="preserve">استطلاع</t>
  </si>
  <si>
    <t xml:space="preserve">تصويت على درجات الألوان</t>
  </si>
  <si>
    <r>
      <rPr>
        <sz val="10"/>
        <color rgb="FF2B2B2B"/>
        <rFont val="Calibri"/>
        <family val="0"/>
        <charset val="1"/>
      </rPr>
      <t xml:space="preserve">«</t>
    </r>
    <r>
      <rPr>
        <sz val="10"/>
        <color rgb="FF2B2B2B"/>
        <rFont val="FreeSans"/>
        <family val="2"/>
      </rPr>
      <t xml:space="preserve">أي لون تنزل فيه أول دفعة؟</t>
    </r>
    <r>
      <rPr>
        <sz val="10"/>
        <color rgb="FF2B2B2B"/>
        <rFont val="Calibri"/>
        <family val="0"/>
        <charset val="1"/>
      </rPr>
      <t xml:space="preserve">»</t>
    </r>
  </si>
  <si>
    <t xml:space="preserve">ستوري تصويت</t>
  </si>
  <si>
    <t xml:space="preserve">إشراك الجمهور</t>
  </si>
  <si>
    <t xml:space="preserve">صوّت</t>
  </si>
  <si>
    <t xml:space="preserve">مشاركات التصويت</t>
  </si>
  <si>
    <t xml:space="preserve">UGC-1</t>
  </si>
  <si>
    <t xml:space="preserve">تجربة لبس أولية للعينة</t>
  </si>
  <si>
    <r>
      <rPr>
        <sz val="10"/>
        <color rgb="FF2B2B2B"/>
        <rFont val="Calibri"/>
        <family val="0"/>
        <charset val="1"/>
      </rPr>
      <t xml:space="preserve">«</t>
    </r>
    <r>
      <rPr>
        <sz val="10"/>
        <color rgb="FF2B2B2B"/>
        <rFont val="FreeSans"/>
        <family val="2"/>
      </rPr>
      <t xml:space="preserve">أول انطباع عن العينة…</t>
    </r>
    <r>
      <rPr>
        <sz val="10"/>
        <color rgb="FF2B2B2B"/>
        <rFont val="Calibri"/>
        <family val="0"/>
        <charset val="1"/>
      </rPr>
      <t xml:space="preserve">»</t>
    </r>
  </si>
  <si>
    <r>
      <rPr>
        <sz val="10"/>
        <color rgb="FF2B2B2B"/>
        <rFont val="Calibri"/>
        <family val="0"/>
        <charset val="1"/>
      </rPr>
      <t xml:space="preserve">UGC </t>
    </r>
    <r>
      <rPr>
        <sz val="10"/>
        <color rgb="FF2B2B2B"/>
        <rFont val="FreeSans"/>
        <family val="2"/>
      </rPr>
      <t xml:space="preserve">طبيعي</t>
    </r>
  </si>
  <si>
    <t xml:space="preserve">راحة وقصّة</t>
  </si>
  <si>
    <t xml:space="preserve">علّق سؤالك</t>
  </si>
  <si>
    <t xml:space="preserve">تعليقات</t>
  </si>
  <si>
    <t xml:space="preserve">الكل</t>
  </si>
  <si>
    <t xml:space="preserve">إعلان القائمة</t>
  </si>
  <si>
    <t xml:space="preserve">تحويل مبكر</t>
  </si>
  <si>
    <t xml:space="preserve">فتح قائمة الانتظار + خصم مبكر 10%</t>
  </si>
  <si>
    <r>
      <rPr>
        <sz val="10"/>
        <color rgb="FF2B2B2B"/>
        <rFont val="Calibri"/>
        <family val="0"/>
        <charset val="1"/>
      </rPr>
      <t xml:space="preserve">«</t>
    </r>
    <r>
      <rPr>
        <sz val="10"/>
        <color rgb="FF2B2B2B"/>
        <rFont val="FreeSans"/>
        <family val="2"/>
      </rPr>
      <t xml:space="preserve">أول </t>
    </r>
    <r>
      <rPr>
        <sz val="10"/>
        <color rgb="FF2B2B2B"/>
        <rFont val="Calibri"/>
        <family val="0"/>
        <charset val="1"/>
      </rPr>
      <t xml:space="preserve">100 </t>
    </r>
    <r>
      <rPr>
        <sz val="10"/>
        <color rgb="FF2B2B2B"/>
        <rFont val="FreeSans"/>
        <family val="2"/>
      </rPr>
      <t xml:space="preserve">شخص لهم أولوية</t>
    </r>
    <r>
      <rPr>
        <sz val="10"/>
        <color rgb="FF2B2B2B"/>
        <rFont val="Calibri"/>
        <family val="0"/>
        <charset val="1"/>
      </rPr>
      <t xml:space="preserve">»</t>
    </r>
  </si>
  <si>
    <t xml:space="preserve">تصميم + فيديو</t>
  </si>
  <si>
    <t xml:space="preserve">ندرة حقيقية</t>
  </si>
  <si>
    <t xml:space="preserve">سجّل رقمك</t>
  </si>
  <si>
    <t xml:space="preserve">تسجيلات القائمة</t>
  </si>
  <si>
    <t xml:space="preserve">قصة تأسيس</t>
  </si>
  <si>
    <t xml:space="preserve">من الفكرة للتنفيذ خلف الكواليس</t>
  </si>
  <si>
    <r>
      <rPr>
        <sz val="10"/>
        <color rgb="FF2B2B2B"/>
        <rFont val="Calibri"/>
        <family val="0"/>
        <charset val="1"/>
      </rPr>
      <t xml:space="preserve">«</t>
    </r>
    <r>
      <rPr>
        <sz val="10"/>
        <color rgb="FF2B2B2B"/>
        <rFont val="FreeSans"/>
        <family val="2"/>
      </rPr>
      <t xml:space="preserve">كل شي بدأ برسالة واتساب</t>
    </r>
    <r>
      <rPr>
        <sz val="10"/>
        <color rgb="FF2B2B2B"/>
        <rFont val="Calibri"/>
        <family val="0"/>
        <charset val="1"/>
      </rPr>
      <t xml:space="preserve">»</t>
    </r>
  </si>
  <si>
    <t xml:space="preserve">سرد قصصي</t>
  </si>
  <si>
    <t xml:space="preserve">أصالة</t>
  </si>
  <si>
    <t xml:space="preserve">تابع الرحلة</t>
  </si>
  <si>
    <t xml:space="preserve">متابعين جدد</t>
  </si>
  <si>
    <t xml:space="preserve">تفاصيل المنتج</t>
  </si>
  <si>
    <t xml:space="preserve">لقطات مقربة: تطريز، أساور، كبوش</t>
  </si>
  <si>
    <r>
      <rPr>
        <sz val="10"/>
        <color rgb="FF2B2B2B"/>
        <rFont val="Calibri"/>
        <family val="0"/>
        <charset val="1"/>
      </rPr>
      <t xml:space="preserve">«</t>
    </r>
    <r>
      <rPr>
        <sz val="10"/>
        <color rgb="FF2B2B2B"/>
        <rFont val="FreeSans"/>
        <family val="2"/>
      </rPr>
      <t xml:space="preserve">التفاصيل اللي ما تشوفها بالصور</t>
    </r>
    <r>
      <rPr>
        <sz val="10"/>
        <color rgb="FF2B2B2B"/>
        <rFont val="Calibri"/>
        <family val="0"/>
        <charset val="1"/>
      </rPr>
      <t xml:space="preserve">»</t>
    </r>
  </si>
  <si>
    <t xml:space="preserve">ماكرو تصوير</t>
  </si>
  <si>
    <t xml:space="preserve">جودة</t>
  </si>
  <si>
    <t xml:space="preserve">احفظ</t>
  </si>
  <si>
    <t xml:space="preserve">الأيام 11-20: تكرار الأعمدة (تعليم/إثبات/UGC/خلف كواليس) مع رفع وتيرة القائمة. الأيام 21-30: العد التنازلي للإطلاق، إثباتات اجتماعية، فتح المتجر، أول عروض. القاعدة: 60% قيمة/قصة، 25% إثبات، 15% بيع مباشر. كل فيديو AI يُطابق المنتج الحقيقي (خامة/لون/قصّة)، ممنوع أي عرض مضلل.</t>
  </si>
  <si>
    <t xml:space="preserve">خطة الحملات، 8 أسابيع من انطلاق البيع (تُفعَّل مع بداية الموسم ~نوفمبر؛ الأسابيع تنزلق مع تاريخ الإطلاق الفعلي)</t>
  </si>
  <si>
    <t xml:space="preserve">الأسبوع</t>
  </si>
  <si>
    <t xml:space="preserve">يومي (ريال)</t>
  </si>
  <si>
    <t xml:space="preserve">أسبوعي (ريال)</t>
  </si>
  <si>
    <t xml:space="preserve">الهيكل والجمهور</t>
  </si>
  <si>
    <t xml:space="preserve">عدد الإعلانات</t>
  </si>
  <si>
    <t xml:space="preserve">نوع المحتوى</t>
  </si>
  <si>
    <t xml:space="preserve">مدة الاختبار</t>
  </si>
  <si>
    <t xml:space="preserve">قواعد القرار</t>
  </si>
  <si>
    <t xml:space="preserve">أ1 (تشويق)</t>
  </si>
  <si>
    <t xml:space="preserve">تفاعل/قائمة انتظار</t>
  </si>
  <si>
    <t xml:space="preserve">60</t>
  </si>
  <si>
    <t xml:space="preserve">420</t>
  </si>
  <si>
    <t xml:space="preserve">حملة واحدة، 2 مجموعات (واسع/اهتمامات موضة)</t>
  </si>
  <si>
    <t xml:space="preserve">6</t>
  </si>
  <si>
    <r>
      <rPr>
        <sz val="10"/>
        <color rgb="FF2B2B2B"/>
        <rFont val="Calibri"/>
        <family val="0"/>
        <charset val="1"/>
      </rPr>
      <t xml:space="preserve">UGC + </t>
    </r>
    <r>
      <rPr>
        <sz val="10"/>
        <color rgb="FF2B2B2B"/>
        <rFont val="FreeSans"/>
        <family val="2"/>
      </rPr>
      <t xml:space="preserve">تيزر</t>
    </r>
  </si>
  <si>
    <t xml:space="preserve">كلفة تسجيل ≤3 ريال</t>
  </si>
  <si>
    <t xml:space="preserve">تجميع بيانات فقط، لا أحكام</t>
  </si>
  <si>
    <t xml:space="preserve">أ2 (إطلاق)</t>
  </si>
  <si>
    <t xml:space="preserve">تيك توك + ميتا ريتارجت</t>
  </si>
  <si>
    <t xml:space="preserve">تحويلات شراء</t>
  </si>
  <si>
    <t xml:space="preserve">170</t>
  </si>
  <si>
    <t xml:space="preserve">1,190</t>
  </si>
  <si>
    <t xml:space="preserve">تيك توك: 1 حملة CBO × 3 مجموعات × 3 إعلانات؛ ميتا: ريتارجت زوار</t>
  </si>
  <si>
    <t xml:space="preserve">9+3</t>
  </si>
  <si>
    <r>
      <rPr>
        <sz val="10"/>
        <color rgb="FF2B2B2B"/>
        <rFont val="Calibri"/>
        <family val="0"/>
        <charset val="1"/>
      </rPr>
      <t xml:space="preserve">UGC </t>
    </r>
    <r>
      <rPr>
        <sz val="10"/>
        <color rgb="FF2B2B2B"/>
        <rFont val="FreeSans"/>
        <family val="2"/>
      </rPr>
      <t xml:space="preserve">بيع </t>
    </r>
    <r>
      <rPr>
        <sz val="10"/>
        <color rgb="FF2B2B2B"/>
        <rFont val="Calibri"/>
        <family val="0"/>
        <charset val="1"/>
      </rPr>
      <t xml:space="preserve">+ </t>
    </r>
    <r>
      <rPr>
        <sz val="10"/>
        <color rgb="FF2B2B2B"/>
        <rFont val="FreeSans"/>
        <family val="2"/>
      </rPr>
      <t xml:space="preserve">منتج</t>
    </r>
  </si>
  <si>
    <t xml:space="preserve">الأولى 4 أيام بلا لمس</t>
  </si>
  <si>
    <r>
      <rPr>
        <sz val="10"/>
        <color rgb="FF2B2B2B"/>
        <rFont val="Calibri"/>
        <family val="0"/>
        <charset val="1"/>
      </rPr>
      <t xml:space="preserve">CAC ≤65 </t>
    </r>
    <r>
      <rPr>
        <sz val="10"/>
        <color rgb="FF2B2B2B"/>
        <rFont val="FreeSans"/>
        <family val="2"/>
      </rPr>
      <t xml:space="preserve">مبدئيًا</t>
    </r>
  </si>
  <si>
    <t xml:space="preserve">إيقاف إعلان صرف 120 بلا شراء</t>
  </si>
  <si>
    <t xml:space="preserve">تيك توك + ميتا</t>
  </si>
  <si>
    <t xml:space="preserve">تحويلات</t>
  </si>
  <si>
    <t xml:space="preserve">إيقاف الأضعف، مضاعفة الأفضل، هوكات جديدة 3</t>
  </si>
  <si>
    <t xml:space="preserve">9</t>
  </si>
  <si>
    <t xml:space="preserve">أفضل زاويتين + جديد</t>
  </si>
  <si>
    <r>
      <rPr>
        <sz val="10"/>
        <color rgb="FF2B2B2B"/>
        <rFont val="Calibri"/>
        <family val="0"/>
        <charset val="1"/>
      </rPr>
      <t xml:space="preserve">3 </t>
    </r>
    <r>
      <rPr>
        <sz val="10"/>
        <color rgb="FF2B2B2B"/>
        <rFont val="FreeSans"/>
        <family val="2"/>
      </rPr>
      <t xml:space="preserve">أيام</t>
    </r>
    <r>
      <rPr>
        <sz val="10"/>
        <color rgb="FF2B2B2B"/>
        <rFont val="Calibri"/>
        <family val="0"/>
        <charset val="1"/>
      </rPr>
      <t xml:space="preserve">/</t>
    </r>
    <r>
      <rPr>
        <sz val="10"/>
        <color rgb="FF2B2B2B"/>
        <rFont val="FreeSans"/>
        <family val="2"/>
      </rPr>
      <t xml:space="preserve">إعلان جديد</t>
    </r>
  </si>
  <si>
    <t xml:space="preserve">CAC ≤55</t>
  </si>
  <si>
    <t xml:space="preserve">لا توسع قبل 20 طلبًا مجمعًا</t>
  </si>
  <si>
    <t xml:space="preserve">تيك توك + سناب اختبار</t>
  </si>
  <si>
    <t xml:space="preserve">تحويلات + وصول سناب</t>
  </si>
  <si>
    <t xml:space="preserve">180</t>
  </si>
  <si>
    <t xml:space="preserve">1,260</t>
  </si>
  <si>
    <t xml:space="preserve">سناب 20% اختبار جمهور 16-24</t>
  </si>
  <si>
    <t xml:space="preserve">9+2</t>
  </si>
  <si>
    <t xml:space="preserve">نفس الفائز + تكييف سناب</t>
  </si>
  <si>
    <t xml:space="preserve">أسبوع لسناب</t>
  </si>
  <si>
    <r>
      <rPr>
        <sz val="10"/>
        <color rgb="FF2B2B2B"/>
        <rFont val="Calibri"/>
        <family val="0"/>
        <charset val="1"/>
      </rPr>
      <t xml:space="preserve">CAC </t>
    </r>
    <r>
      <rPr>
        <sz val="10"/>
        <color rgb="FF2B2B2B"/>
        <rFont val="FreeSans"/>
        <family val="2"/>
      </rPr>
      <t xml:space="preserve">سناب ≤</t>
    </r>
    <r>
      <rPr>
        <sz val="10"/>
        <color rgb="FF2B2B2B"/>
        <rFont val="Calibri"/>
        <family val="0"/>
        <charset val="1"/>
      </rPr>
      <t xml:space="preserve">70 </t>
    </r>
    <r>
      <rPr>
        <sz val="10"/>
        <color rgb="FF2B2B2B"/>
        <rFont val="FreeSans"/>
        <family val="2"/>
      </rPr>
      <t xml:space="preserve">وإلا يوقف</t>
    </r>
  </si>
  <si>
    <t xml:space="preserve">مراجعة اليوم 14</t>
  </si>
  <si>
    <t xml:space="preserve">القناة الفائزة 80%</t>
  </si>
  <si>
    <t xml:space="preserve">200</t>
  </si>
  <si>
    <t xml:space="preserve">1,400</t>
  </si>
  <si>
    <t xml:space="preserve">تركيز على أفضل قناة/جمهور/إعلان</t>
  </si>
  <si>
    <t xml:space="preserve">6-8</t>
  </si>
  <si>
    <t xml:space="preserve">تحديث إبداعي أسبوعي</t>
  </si>
  <si>
    <t xml:space="preserve">مستمر</t>
  </si>
  <si>
    <t xml:space="preserve">CAC ≤50</t>
  </si>
  <si>
    <t xml:space="preserve">توسع +20% فقط إن CAC≤45 لثلاثة أيام</t>
  </si>
  <si>
    <t xml:space="preserve">فائزة + LAL مشترين</t>
  </si>
  <si>
    <t xml:space="preserve">تحويلات + Lookalike</t>
  </si>
  <si>
    <t xml:space="preserve">جمهور شبيه بالمشترين الأوائل</t>
  </si>
  <si>
    <t xml:space="preserve">8</t>
  </si>
  <si>
    <t xml:space="preserve">إثبات اجتماعي + تقييمات</t>
  </si>
  <si>
    <r>
      <rPr>
        <sz val="10"/>
        <color rgb="FF2B2B2B"/>
        <rFont val="Calibri"/>
        <family val="0"/>
        <charset val="1"/>
      </rPr>
      <t xml:space="preserve">3 </t>
    </r>
    <r>
      <rPr>
        <sz val="10"/>
        <color rgb="FF2B2B2B"/>
        <rFont val="FreeSans"/>
        <family val="2"/>
      </rPr>
      <t xml:space="preserve">أيام</t>
    </r>
  </si>
  <si>
    <r>
      <rPr>
        <sz val="10"/>
        <color rgb="FF2B2B2B"/>
        <rFont val="Calibri"/>
        <family val="0"/>
        <charset val="1"/>
      </rPr>
      <t xml:space="preserve">CAC ≤50</t>
    </r>
    <r>
      <rPr>
        <sz val="10"/>
        <color rgb="FF2B2B2B"/>
        <rFont val="FreeSans"/>
        <family val="2"/>
      </rPr>
      <t xml:space="preserve">، </t>
    </r>
    <r>
      <rPr>
        <sz val="10"/>
        <color rgb="FF2B2B2B"/>
        <rFont val="Calibri"/>
        <family val="0"/>
        <charset val="1"/>
      </rPr>
      <t xml:space="preserve">ROAS ≥3</t>
    </r>
  </si>
  <si>
    <t xml:space="preserve">حماية المخزون: تحقق المقاسات</t>
  </si>
  <si>
    <t xml:space="preserve">أ7</t>
  </si>
  <si>
    <t xml:space="preserve">فائزة + ريتارجت سلات</t>
  </si>
  <si>
    <t xml:space="preserve">تحويلات + استرجاع سلات</t>
  </si>
  <si>
    <t xml:space="preserve">220</t>
  </si>
  <si>
    <t xml:space="preserve">1,540</t>
  </si>
  <si>
    <t xml:space="preserve">عرض استرجاع سلة (شحن مجاني)</t>
  </si>
  <si>
    <t xml:space="preserve">8+2</t>
  </si>
  <si>
    <t xml:space="preserve">عرض + مراجعات</t>
  </si>
  <si>
    <t xml:space="preserve">كلفة استرجاع سلة ≤15</t>
  </si>
  <si>
    <t xml:space="preserve">إن نفد مقاس رائج: خفض الصرف 30%</t>
  </si>
  <si>
    <t xml:space="preserve">أ8 (ذروة/تقييم)</t>
  </si>
  <si>
    <t xml:space="preserve">فائزة</t>
  </si>
  <si>
    <t xml:space="preserve">تحويلات + تصفية مقاسات بطيئة</t>
  </si>
  <si>
    <t xml:space="preserve">عرض ذكي على المقاسات/الألوان البطيئة</t>
  </si>
  <si>
    <t xml:space="preserve">عروض نهاية دفعة</t>
  </si>
  <si>
    <t xml:space="preserve">بيع ≥85% من الدفعة</t>
  </si>
  <si>
    <t xml:space="preserve">قرار إعادة الطلب (بوابة 11)</t>
  </si>
  <si>
    <t xml:space="preserve">خطة التنفيذ 60 يومًا (D0 = يوم وصول التمويل ~أوائل سبتمبر، المرحلة 0 تبدأ اليوم قبل التمويل)</t>
  </si>
  <si>
    <t xml:space="preserve">التوقيت</t>
  </si>
  <si>
    <t xml:space="preserve">المهام والمخرجات</t>
  </si>
  <si>
    <t xml:space="preserve">المسؤول</t>
  </si>
  <si>
    <t xml:space="preserve">المدخلات/الاعتمادات</t>
  </si>
  <si>
    <t xml:space="preserve">معيار القبول</t>
  </si>
  <si>
    <t xml:space="preserve">أثر التأخير</t>
  </si>
  <si>
    <t xml:space="preserve">قابل للتوازي؟</t>
  </si>
  <si>
    <t xml:space="preserve">0</t>
  </si>
  <si>
    <t xml:space="preserve">الآن → وصول التمويل (أغسطس)</t>
  </si>
  <si>
    <t xml:space="preserve">اعتماد الدراسة + جمع عروض 3 مصانع بالنموذج الموحد + إصدار وثيقة العمل الحر (مجانية) + حجز اسم المستخدم بالمنصات</t>
  </si>
  <si>
    <t xml:space="preserve">العميل + أبو بكر</t>
  </si>
  <si>
    <t xml:space="preserve">نموذج طلب العرض (بالتقرير)</t>
  </si>
  <si>
    <r>
      <rPr>
        <sz val="10"/>
        <color rgb="FF2B2B2B"/>
        <rFont val="Calibri"/>
        <family val="0"/>
        <charset val="1"/>
      </rPr>
      <t xml:space="preserve">3 </t>
    </r>
    <r>
      <rPr>
        <sz val="10"/>
        <color rgb="FF2B2B2B"/>
        <rFont val="FreeSans"/>
        <family val="2"/>
      </rPr>
      <t xml:space="preserve">عروض قابلة للمقارنة </t>
    </r>
    <r>
      <rPr>
        <sz val="10"/>
        <color rgb="FF2B2B2B"/>
        <rFont val="Calibri"/>
        <family val="0"/>
        <charset val="1"/>
      </rPr>
      <t xml:space="preserve">+ </t>
    </r>
    <r>
      <rPr>
        <sz val="10"/>
        <color rgb="FF2B2B2B"/>
        <rFont val="FreeSans"/>
        <family val="2"/>
      </rPr>
      <t xml:space="preserve">وثيقة سارية</t>
    </r>
  </si>
  <si>
    <t xml:space="preserve">لا شيء يُدفع الآن سوى قيمة الدراسة المتفق عليها</t>
  </si>
  <si>
    <t xml:space="preserve">حرج، يوفر 2-3 أسابيع</t>
  </si>
  <si>
    <t xml:space="preserve">1-2</t>
  </si>
  <si>
    <t xml:space="preserve">أيام 1-3</t>
  </si>
  <si>
    <t xml:space="preserve">تحويل الدفعة الأولى، اعتماد المواصفة النهائية (بوابة 1)، طلب عينتين من أفضل مصنعين</t>
  </si>
  <si>
    <t xml:space="preserve">العميل يعتمد؛ أبو بكر يدير</t>
  </si>
  <si>
    <t xml:space="preserve">الدراسة + العروض</t>
  </si>
  <si>
    <t xml:space="preserve">مواصفة موقعة + عينات مطلوبة</t>
  </si>
  <si>
    <t xml:space="preserve">تأخير كل يوم هنا يؤخر الإطلاق يومًا</t>
  </si>
  <si>
    <t xml:space="preserve">أيام 1-10</t>
  </si>
  <si>
    <t xml:space="preserve">الهوية البصرية (شعار/ألوان/خطوط/قصة الاسم) + بناء المتجر على سلة + التوثيق بمنصة الأعمال + ربط الدومين</t>
  </si>
  <si>
    <t xml:space="preserve">أبو بكر</t>
  </si>
  <si>
    <t xml:space="preserve">اعتماد الاسم</t>
  </si>
  <si>
    <t xml:space="preserve">متجر جاهز تقنيًا (بوابة 5)</t>
  </si>
  <si>
    <t xml:space="preserve">يتوازى مع العينات</t>
  </si>
  <si>
    <t xml:space="preserve">2-3</t>
  </si>
  <si>
    <t xml:space="preserve">أيام 8-14</t>
  </si>
  <si>
    <t xml:space="preserve">استلام العينات + فحصها بقائمة الفحص (بوابة 2) + اختيار المصنع (بوابة 3) + التفاوض النهائي</t>
  </si>
  <si>
    <t xml:space="preserve">الطرفان</t>
  </si>
  <si>
    <t xml:space="preserve">قائمة فحص العينة</t>
  </si>
  <si>
    <t xml:space="preserve">عينة معتمدة + مصنع مختار</t>
  </si>
  <si>
    <t xml:space="preserve">فشل العينة = طلب عينة بديلة (+7 أيام)</t>
  </si>
  <si>
    <t xml:space="preserve">المسار الحرج</t>
  </si>
  <si>
    <t xml:space="preserve">3</t>
  </si>
  <si>
    <t xml:space="preserve">أيام 15-17</t>
  </si>
  <si>
    <t xml:space="preserve">أمر الإنتاج بدفعة 50% (بوابة 4: الكمية والألوان والمقاسات من ورقة 5)</t>
  </si>
  <si>
    <t xml:space="preserve">العميل يدفع؛ أبو بكر يوثق</t>
  </si>
  <si>
    <t xml:space="preserve">عينة معتمدة</t>
  </si>
  <si>
    <t xml:space="preserve">أمر إنتاج موقع بمدة تسليم مكتوبة</t>
  </si>
  <si>
    <t xml:space="preserve">بدء عد 15-20 يوم تصنيع</t>
  </si>
  <si>
    <t xml:space="preserve">3-5</t>
  </si>
  <si>
    <t xml:space="preserve">أيام 15-35</t>
  </si>
  <si>
    <t xml:space="preserve">تجهيز التتبع (بكسلات/GA4/أحداث) (بوابة 6) + تصوير العينة المعتمدة + إنتاج محتوى الإطلاق (بوابة 7) + خطة قائمة الانتظار</t>
  </si>
  <si>
    <t xml:space="preserve">عينة لدى المصور</t>
  </si>
  <si>
    <t xml:space="preserve">مكتبة محتوى 20+ أصل إعلاني</t>
  </si>
  <si>
    <t xml:space="preserve">يتوازى مع التصنيع</t>
  </si>
  <si>
    <t xml:space="preserve">5-6</t>
  </si>
  <si>
    <t xml:space="preserve">أيام 35-42</t>
  </si>
  <si>
    <t xml:space="preserve">استلام الكمية + فحص جودة عشوائي 10% + تصوير المنتج النهائي + شحن تجريبي داخلي</t>
  </si>
  <si>
    <t xml:space="preserve">أبو بكر + العميل</t>
  </si>
  <si>
    <t xml:space="preserve">الكمية واصلة</t>
  </si>
  <si>
    <t xml:space="preserve">مخزون مفحوص ومصور</t>
  </si>
  <si>
    <t xml:space="preserve">عيوب &gt;2% → مطالبة تعويض</t>
  </si>
  <si>
    <t xml:space="preserve">6-7</t>
  </si>
  <si>
    <t xml:space="preserve">أيام 42-49</t>
  </si>
  <si>
    <t xml:space="preserve">تشويق مكثف + فتح قائمة الانتظار برسائل نظامية + بيع مبكر لمن سجل (خصم إطلاق)</t>
  </si>
  <si>
    <t xml:space="preserve">محتوى جاهز</t>
  </si>
  <si>
    <r>
      <rPr>
        <sz val="10"/>
        <color rgb="FF2B2B2B"/>
        <rFont val="Calibri"/>
        <family val="0"/>
        <charset val="1"/>
      </rPr>
      <t xml:space="preserve">≥300 </t>
    </r>
    <r>
      <rPr>
        <sz val="10"/>
        <color rgb="FF2B2B2B"/>
        <rFont val="FreeSans"/>
        <family val="2"/>
      </rPr>
      <t xml:space="preserve">مسجل بالقائمة </t>
    </r>
    <r>
      <rPr>
        <sz val="10"/>
        <color rgb="FF2B2B2B"/>
        <rFont val="Calibri"/>
        <family val="0"/>
        <charset val="1"/>
      </rPr>
      <t xml:space="preserve">(</t>
    </r>
    <r>
      <rPr>
        <sz val="10"/>
        <color rgb="FF2B2B2B"/>
        <rFont val="FreeSans"/>
        <family val="2"/>
      </rPr>
      <t xml:space="preserve">مؤشر صحي</t>
    </r>
    <r>
      <rPr>
        <sz val="10"/>
        <color rgb="FF2B2B2B"/>
        <rFont val="Calibri"/>
        <family val="0"/>
        <charset val="1"/>
      </rPr>
      <t xml:space="preserve">)</t>
    </r>
  </si>
  <si>
    <t xml:space="preserve">قائمة ضعيفة → مراجعة الرسائل قبل حرق ميزانية</t>
  </si>
  <si>
    <t xml:space="preserve">جزئيًا</t>
  </si>
  <si>
    <t xml:space="preserve">7-8</t>
  </si>
  <si>
    <t xml:space="preserve">أيام 49-60</t>
  </si>
  <si>
    <t xml:space="preserve">إطلاق الحملات (بوابة 8) + مراجعة اليوم 7 (بوابة 9) + ضبط أول للحملات</t>
  </si>
  <si>
    <t xml:space="preserve">بوابات 5-7 مجتازة</t>
  </si>
  <si>
    <t xml:space="preserve">أول 20-40 طلبًا + قراءة CAC حقيقية</t>
  </si>
  <si>
    <r>
      <rPr>
        <sz val="10"/>
        <color rgb="FF2B2B2B"/>
        <rFont val="Calibri"/>
        <family val="0"/>
        <charset val="1"/>
      </rPr>
      <t xml:space="preserve">CAC &gt;65 </t>
    </r>
    <r>
      <rPr>
        <sz val="10"/>
        <color rgb="FF2B2B2B"/>
        <rFont val="FreeSans"/>
        <family val="2"/>
      </rPr>
      <t xml:space="preserve">مستمر → إيقاف ومراجعة </t>
    </r>
    <r>
      <rPr>
        <sz val="10"/>
        <color rgb="FF2B2B2B"/>
        <rFont val="Calibri"/>
        <family val="0"/>
        <charset val="1"/>
      </rPr>
      <t xml:space="preserve">(</t>
    </r>
    <r>
      <rPr>
        <sz val="10"/>
        <color rgb="FF2B2B2B"/>
        <rFont val="FreeSans"/>
        <family val="2"/>
      </rPr>
      <t xml:space="preserve">لوحة التشخيص</t>
    </r>
    <r>
      <rPr>
        <sz val="10"/>
        <color rgb="FF2B2B2B"/>
        <rFont val="Calibri"/>
        <family val="0"/>
        <charset val="1"/>
      </rPr>
      <t xml:space="preserve">)</t>
    </r>
  </si>
  <si>
    <t xml:space="preserve">9+</t>
  </si>
  <si>
    <t xml:space="preserve">بعد اليوم 60</t>
  </si>
  <si>
    <t xml:space="preserve">مراجعة اليوم 14 و30 (بوابتا 9-10) + قرار إعادة الطلب (بوابة 11) أو التوقف</t>
  </si>
  <si>
    <t xml:space="preserve">بيانات 30 يومًا</t>
  </si>
  <si>
    <t xml:space="preserve">قرار مبني على أرقام</t>
  </si>
  <si>
    <t xml:space="preserve">المسار الحرج: اعتماد المواصفة ← عينة (7-10 أيام) ← فحص ← أمر إنتاج ← تصنيع وشحن (15-20 يومًا) ← فحص الاستلام ← تصوير نهائي ← إطلاق. أي تأخير فيه يدفع الإطلاق مباشرة. البناء (هوية/متجر/تتبع/محتوى) كله يتوازى ولا يبرر تأخيرًا.</t>
  </si>
  <si>
    <t xml:space="preserve">لوحة مؤشرات الأداء اليومية والأسبوعية</t>
  </si>
  <si>
    <t xml:space="preserve">المؤشر</t>
  </si>
  <si>
    <t xml:space="preserve">المعادلة</t>
  </si>
  <si>
    <t xml:space="preserve">مصدر البيانات</t>
  </si>
  <si>
    <t xml:space="preserve">تكرار المراجعة</t>
  </si>
  <si>
    <t xml:space="preserve">القرار المرتبط به</t>
  </si>
  <si>
    <t xml:space="preserve">CPM</t>
  </si>
  <si>
    <t xml:space="preserve">تكلفة الألف ظهور</t>
  </si>
  <si>
    <t xml:space="preserve">منصة الإعلانات</t>
  </si>
  <si>
    <t xml:space="preserve">يومي</t>
  </si>
  <si>
    <t xml:space="preserve">ارتفاع مفاجئ = إبداع مستهلك أو جمهور ضيق → بدّل الهوك</t>
  </si>
  <si>
    <t xml:space="preserve">CTR</t>
  </si>
  <si>
    <t xml:space="preserve">النقرات ÷ الظهور</t>
  </si>
  <si>
    <r>
      <rPr>
        <sz val="10"/>
        <color rgb="FF2B2B2B"/>
        <rFont val="Calibri"/>
        <family val="0"/>
        <charset val="1"/>
      </rPr>
      <t xml:space="preserve">&lt;1% </t>
    </r>
    <r>
      <rPr>
        <sz val="10"/>
        <color rgb="FF2B2B2B"/>
        <rFont val="FreeSans"/>
        <family val="2"/>
      </rPr>
      <t xml:space="preserve">بالتيك توك </t>
    </r>
    <r>
      <rPr>
        <sz val="10"/>
        <color rgb="FF2B2B2B"/>
        <rFont val="Calibri"/>
        <family val="0"/>
        <charset val="1"/>
      </rPr>
      <t xml:space="preserve">= </t>
    </r>
    <r>
      <rPr>
        <sz val="10"/>
        <color rgb="FF2B2B2B"/>
        <rFont val="FreeSans"/>
        <family val="2"/>
      </rPr>
      <t xml:space="preserve">هوك ضعيف → استبدال خلال </t>
    </r>
    <r>
      <rPr>
        <sz val="10"/>
        <color rgb="FF2B2B2B"/>
        <rFont val="Calibri"/>
        <family val="0"/>
        <charset val="1"/>
      </rPr>
      <t xml:space="preserve">48 </t>
    </r>
    <r>
      <rPr>
        <sz val="10"/>
        <color rgb="FF2B2B2B"/>
        <rFont val="FreeSans"/>
        <family val="2"/>
      </rPr>
      <t xml:space="preserve">ساعة</t>
    </r>
  </si>
  <si>
    <t xml:space="preserve">CPC</t>
  </si>
  <si>
    <t xml:space="preserve">التكلفة ÷ النقرات</t>
  </si>
  <si>
    <t xml:space="preserve">مرتفع مع CTR جيد = مزاد جمهور غالٍ → جرب جمهورًا أوسع</t>
  </si>
  <si>
    <t xml:space="preserve">معدل مشاهدة الفيديو 3 ثوانٍ</t>
  </si>
  <si>
    <t xml:space="preserve">المشاهدات ≥3ث ÷ الظهور</t>
  </si>
  <si>
    <r>
      <rPr>
        <sz val="10"/>
        <color rgb="FF2B2B2B"/>
        <rFont val="Calibri"/>
        <family val="0"/>
        <charset val="1"/>
      </rPr>
      <t xml:space="preserve">&lt;25% = </t>
    </r>
    <r>
      <rPr>
        <sz val="10"/>
        <color rgb="FF2B2B2B"/>
        <rFont val="FreeSans"/>
        <family val="2"/>
      </rPr>
      <t xml:space="preserve">أول ثانيتين لا توقفان التمرير</t>
    </r>
  </si>
  <si>
    <t xml:space="preserve">معدل إضافة السلة</t>
  </si>
  <si>
    <t xml:space="preserve">إضافات السلة ÷ الزيارات</t>
  </si>
  <si>
    <t xml:space="preserve">سلة + البكسل</t>
  </si>
  <si>
    <r>
      <rPr>
        <sz val="10"/>
        <color rgb="FF2B2B2B"/>
        <rFont val="Calibri"/>
        <family val="0"/>
        <charset val="1"/>
      </rPr>
      <t xml:space="preserve">&lt;4% = </t>
    </r>
    <r>
      <rPr>
        <sz val="10"/>
        <color rgb="FF2B2B2B"/>
        <rFont val="FreeSans"/>
        <family val="2"/>
      </rPr>
      <t xml:space="preserve">مشكلة صفحة منتج</t>
    </r>
    <r>
      <rPr>
        <sz val="10"/>
        <color rgb="FF2B2B2B"/>
        <rFont val="Calibri"/>
        <family val="0"/>
        <charset val="1"/>
      </rPr>
      <t xml:space="preserve">/</t>
    </r>
    <r>
      <rPr>
        <sz val="10"/>
        <color rgb="FF2B2B2B"/>
        <rFont val="FreeSans"/>
        <family val="2"/>
      </rPr>
      <t xml:space="preserve">سعر </t>
    </r>
    <r>
      <rPr>
        <sz val="10"/>
        <color rgb="FF2B2B2B"/>
        <rFont val="Calibri"/>
        <family val="0"/>
        <charset val="1"/>
      </rPr>
      <t xml:space="preserve">(</t>
    </r>
    <r>
      <rPr>
        <sz val="10"/>
        <color rgb="FF2B2B2B"/>
        <rFont val="FreeSans"/>
        <family val="2"/>
      </rPr>
      <t xml:space="preserve">لوحة التشخيص</t>
    </r>
    <r>
      <rPr>
        <sz val="10"/>
        <color rgb="FF2B2B2B"/>
        <rFont val="Calibri"/>
        <family val="0"/>
        <charset val="1"/>
      </rPr>
      <t xml:space="preserve">)</t>
    </r>
  </si>
  <si>
    <t xml:space="preserve">معدل بدء الدفع</t>
  </si>
  <si>
    <t xml:space="preserve">بدء الدفع ÷ إضافات السلة</t>
  </si>
  <si>
    <t xml:space="preserve">سلة</t>
  </si>
  <si>
    <r>
      <rPr>
        <sz val="10"/>
        <color rgb="FF2B2B2B"/>
        <rFont val="Calibri"/>
        <family val="0"/>
        <charset val="1"/>
      </rPr>
      <t xml:space="preserve">&lt;35% = </t>
    </r>
    <r>
      <rPr>
        <sz val="10"/>
        <color rgb="FF2B2B2B"/>
        <rFont val="FreeSans"/>
        <family val="2"/>
      </rPr>
      <t xml:space="preserve">مفاجأة شحن أو خيارات دفع ناقصة</t>
    </r>
  </si>
  <si>
    <t xml:space="preserve">معدل التحويل الكلي</t>
  </si>
  <si>
    <t xml:space="preserve">الطلبات ÷ الزيارات</t>
  </si>
  <si>
    <t xml:space="preserve">سلة + GA4</t>
  </si>
  <si>
    <t xml:space="preserve">المستهدف ≥1.2% للزيارات المدفوعة</t>
  </si>
  <si>
    <t xml:space="preserve">CAC</t>
  </si>
  <si>
    <t xml:space="preserve">الإنفاق ÷ الطلبات الجديدة</t>
  </si>
  <si>
    <t xml:space="preserve">حساب يدوي/منصات</t>
  </si>
  <si>
    <t xml:space="preserve">التعادل 65، المستهدف ≤40، إيقاف ≥65 مستمر 3 أيام</t>
  </si>
  <si>
    <t xml:space="preserve">ROAS</t>
  </si>
  <si>
    <t xml:space="preserve">الإيراد الإجمالي ÷ الإنفاق</t>
  </si>
  <si>
    <t xml:space="preserve">منصات + سلة</t>
  </si>
  <si>
    <t xml:space="preserve">التعادل ≈2.6، المستهدف ≥3.5 (على الإيراد الإجمالي)</t>
  </si>
  <si>
    <t xml:space="preserve">MER</t>
  </si>
  <si>
    <t xml:space="preserve">إجمالي الإيراد ÷ إجمالي الإنفاق التسويقي</t>
  </si>
  <si>
    <t xml:space="preserve">حساب أسبوعي</t>
  </si>
  <si>
    <t xml:space="preserve">أسبوعي</t>
  </si>
  <si>
    <t xml:space="preserve">يكشف اعتماد المتجر الكلي على الإعلانات</t>
  </si>
  <si>
    <t xml:space="preserve">AOV</t>
  </si>
  <si>
    <t xml:space="preserve">الإيراد ÷ عدد الطلبات</t>
  </si>
  <si>
    <t xml:space="preserve">رفعه بعرض القطعتين هو أسرع طريق للربحية</t>
  </si>
  <si>
    <t xml:space="preserve">هامش المساهمة الكلي</t>
  </si>
  <si>
    <r>
      <rPr>
        <sz val="10"/>
        <color rgb="FF2B2B2B"/>
        <rFont val="Calibri"/>
        <family val="0"/>
        <charset val="1"/>
      </rPr>
      <t xml:space="preserve">Σ(</t>
    </r>
    <r>
      <rPr>
        <sz val="10"/>
        <color rgb="FF2B2B2B"/>
        <rFont val="FreeSans"/>
        <family val="2"/>
      </rPr>
      <t xml:space="preserve">هامش الطلب</t>
    </r>
    <r>
      <rPr>
        <sz val="10"/>
        <color rgb="FF2B2B2B"/>
        <rFont val="Calibri"/>
        <family val="0"/>
        <charset val="1"/>
      </rPr>
      <t xml:space="preserve">) − </t>
    </r>
    <r>
      <rPr>
        <sz val="10"/>
        <color rgb="FF2B2B2B"/>
        <rFont val="FreeSans"/>
        <family val="2"/>
      </rPr>
      <t xml:space="preserve">الإنفاق</t>
    </r>
  </si>
  <si>
    <t xml:space="preserve">ورقة 7 + سلة</t>
  </si>
  <si>
    <t xml:space="preserve">سالب أسبوعين متتاليين = مراجعة سعر/عرض</t>
  </si>
  <si>
    <t xml:space="preserve">المرتجعات وعدم الاستلام</t>
  </si>
  <si>
    <t xml:space="preserve">المرتجع ÷ المسلَّم</t>
  </si>
  <si>
    <t xml:space="preserve">سلة + الشحن</t>
  </si>
  <si>
    <r>
      <rPr>
        <sz val="10"/>
        <color rgb="FF2B2B2B"/>
        <rFont val="Calibri"/>
        <family val="0"/>
        <charset val="1"/>
      </rPr>
      <t xml:space="preserve">&gt;8% = </t>
    </r>
    <r>
      <rPr>
        <sz val="10"/>
        <color rgb="FF2B2B2B"/>
        <rFont val="FreeSans"/>
        <family val="2"/>
      </rPr>
      <t xml:space="preserve">مشكلة مقاسات</t>
    </r>
    <r>
      <rPr>
        <sz val="10"/>
        <color rgb="FF2B2B2B"/>
        <rFont val="Calibri"/>
        <family val="0"/>
        <charset val="1"/>
      </rPr>
      <t xml:space="preserve">/</t>
    </r>
    <r>
      <rPr>
        <sz val="10"/>
        <color rgb="FF2B2B2B"/>
        <rFont val="FreeSans"/>
        <family val="2"/>
      </rPr>
      <t xml:space="preserve">توقعات → دليل مقاسات وفيديو قياس</t>
    </r>
  </si>
  <si>
    <t xml:space="preserve">دوران المخزون بالمقاس</t>
  </si>
  <si>
    <t xml:space="preserve">المباع ÷ المتاح لكل SKU</t>
  </si>
  <si>
    <t xml:space="preserve">نفاد L/XL مبكرًا = أعد توزيع الحملات أو أعد الطلب</t>
  </si>
  <si>
    <t xml:space="preserve">السيولة المتاحة</t>
  </si>
  <si>
    <t xml:space="preserve">رصيد فعلي − التزامات</t>
  </si>
  <si>
    <t xml:space="preserve">ورقة 12</t>
  </si>
  <si>
    <t xml:space="preserve">الاقتراب من 1,500 = إيقاف توسع فوري</t>
  </si>
  <si>
    <t xml:space="preserve">سجل المخاطر</t>
  </si>
  <si>
    <t xml:space="preserve">الخطر</t>
  </si>
  <si>
    <t xml:space="preserve">الاحتمال</t>
  </si>
  <si>
    <t xml:space="preserve">التأثير</t>
  </si>
  <si>
    <t xml:space="preserve">المؤشر المبكر</t>
  </si>
  <si>
    <t xml:space="preserve">الوقاية</t>
  </si>
  <si>
    <t xml:space="preserve">خطة التعامل</t>
  </si>
  <si>
    <t xml:space="preserve">تأخر بداية البرد / موسم أدفأ من المعتاد</t>
  </si>
  <si>
    <t xml:space="preserve">متوسط</t>
  </si>
  <si>
    <t xml:space="preserve">مرتفع</t>
  </si>
  <si>
    <t xml:space="preserve">درجات الحرارة + بطء مبيعات نوفمبر</t>
  </si>
  <si>
    <t xml:space="preserve">إطلاق مرن يتبع الطقس فعليًا؛ التركيز على الرياض والشمال أولًا</t>
  </si>
  <si>
    <t xml:space="preserve">تحويل الرسائل لـ«ستايل» بدل «دفء» + ضبط الصرف</t>
  </si>
  <si>
    <t xml:space="preserve">تكلفة القطعة الفعلية أعلى من 60 ريال</t>
  </si>
  <si>
    <t xml:space="preserve">عروض المصانع</t>
  </si>
  <si>
    <r>
      <rPr>
        <sz val="10"/>
        <color rgb="FF2B2B2B"/>
        <rFont val="Calibri"/>
        <family val="0"/>
        <charset val="1"/>
      </rPr>
      <t xml:space="preserve">3 </t>
    </r>
    <r>
      <rPr>
        <sz val="10"/>
        <color rgb="FF2B2B2B"/>
        <rFont val="FreeSans"/>
        <family val="2"/>
      </rPr>
      <t xml:space="preserve">عروض </t>
    </r>
    <r>
      <rPr>
        <sz val="10"/>
        <color rgb="FF2B2B2B"/>
        <rFont val="Calibri"/>
        <family val="0"/>
        <charset val="1"/>
      </rPr>
      <t xml:space="preserve">+ </t>
    </r>
    <r>
      <rPr>
        <sz val="10"/>
        <color rgb="FF2B2B2B"/>
        <rFont val="FreeSans"/>
        <family val="2"/>
      </rPr>
      <t xml:space="preserve">التفاوض </t>
    </r>
    <r>
      <rPr>
        <sz val="10"/>
        <color rgb="FF2B2B2B"/>
        <rFont val="Calibri"/>
        <family val="0"/>
        <charset val="1"/>
      </rPr>
      <t xml:space="preserve">+ </t>
    </r>
    <r>
      <rPr>
        <sz val="10"/>
        <color rgb="FF2B2B2B"/>
        <rFont val="FreeSans"/>
        <family val="2"/>
      </rPr>
      <t xml:space="preserve">خفض الكمية بدل خفض الجودة</t>
    </r>
  </si>
  <si>
    <t xml:space="preserve">إعادة تسعير من ورقة 8 (حساسية) قبل أمر الإنتاج</t>
  </si>
  <si>
    <t xml:space="preserve">اختلاف الإنتاج عن العينة</t>
  </si>
  <si>
    <t xml:space="preserve">فحص 10% عند الاستلام</t>
  </si>
  <si>
    <t xml:space="preserve">بند تعويض عيوب ≤2% مكتوب بأمر الإنتاج</t>
  </si>
  <si>
    <t xml:space="preserve">مطالبة المصنع + استبعاد المعيب من البيع</t>
  </si>
  <si>
    <t xml:space="preserve">أبو بكر يوثق</t>
  </si>
  <si>
    <t xml:space="preserve">تأخر المصنع عن 20 يومًا</t>
  </si>
  <si>
    <t xml:space="preserve">متابعة أسبوعية موثقة</t>
  </si>
  <si>
    <t xml:space="preserve">مدة مكتوبة بأمر الإنتاج + مصنع بديل جاهز</t>
  </si>
  <si>
    <t xml:space="preserve">ضغط الجدول: تصوير وبناء متوازٍ + تأجيل الإطلاق لا الإلغاء</t>
  </si>
  <si>
    <r>
      <rPr>
        <sz val="10"/>
        <color rgb="FF2B2B2B"/>
        <rFont val="Calibri"/>
        <family val="0"/>
        <charset val="1"/>
      </rPr>
      <t xml:space="preserve">CAC </t>
    </r>
    <r>
      <rPr>
        <sz val="10"/>
        <color rgb="FF2B2B2B"/>
        <rFont val="FreeSans"/>
        <family val="2"/>
      </rPr>
      <t xml:space="preserve">أعلى من </t>
    </r>
    <r>
      <rPr>
        <sz val="10"/>
        <color rgb="FF2B2B2B"/>
        <rFont val="Calibri"/>
        <family val="0"/>
        <charset val="1"/>
      </rPr>
      <t xml:space="preserve">65 (</t>
    </r>
    <r>
      <rPr>
        <sz val="10"/>
        <color rgb="FF2B2B2B"/>
        <rFont val="FreeSans"/>
        <family val="2"/>
      </rPr>
      <t xml:space="preserve">التعادل</t>
    </r>
    <r>
      <rPr>
        <sz val="10"/>
        <color rgb="FF2B2B2B"/>
        <rFont val="Calibri"/>
        <family val="0"/>
        <charset val="1"/>
      </rPr>
      <t xml:space="preserve">)</t>
    </r>
  </si>
  <si>
    <t xml:space="preserve">أول 300-500 ريال إنفاق</t>
  </si>
  <si>
    <t xml:space="preserve">قائمة انتظار قبل الإطلاق + إبداع UGC قوي + استهداف واسع</t>
  </si>
  <si>
    <t xml:space="preserve">لوحة التشخيص: هوك/عرض/صفحة/سعر بالترتيب</t>
  </si>
  <si>
    <t xml:space="preserve">الاعتماد على قرض + توقع استرداد سريع</t>
  </si>
  <si>
    <t xml:space="preserve">قائم</t>
  </si>
  <si>
    <t xml:space="preserve">ورقة 11: التعادل 129 طلبًا/شهر</t>
  </si>
  <si>
    <t xml:space="preserve">توثيق التوقعات الواقعية كتابيًا قبل البدء (هذه الدراسة)</t>
  </si>
  <si>
    <t xml:space="preserve">خطة سداد القرض من مصدر دخل آخر، لا من المتجر بأول 3 أشهر</t>
  </si>
  <si>
    <t xml:space="preserve">العميل</t>
  </si>
  <si>
    <t xml:space="preserve">تشتت المخزون بين ألوان/مقاسات (خطر الـ5 ألوان)</t>
  </si>
  <si>
    <t xml:space="preserve">مرتفع إن اعتُمدت 5</t>
  </si>
  <si>
    <t xml:space="preserve">ورقة 5</t>
  </si>
  <si>
    <t xml:space="preserve">لونان فقط بالدفعة الأولى</t>
  </si>
  <si>
    <t xml:space="preserve">عروض على البطيء + إعادة طلب للسريع فقط</t>
  </si>
  <si>
    <t xml:space="preserve">نفاد المقاسات الرائجة (L/XL) مبكرًا</t>
  </si>
  <si>
    <t xml:space="preserve">دوران المخزون الأسبوعي</t>
  </si>
  <si>
    <t xml:space="preserve">منحنى مقاسات 20/30/30/20 + مراقبة أسبوعية</t>
  </si>
  <si>
    <t xml:space="preserve">إعادة طلب جزئية سريعة إن أثبت المصنع سرعة Restock</t>
  </si>
  <si>
    <t xml:space="preserve">أبو بكر يرصد</t>
  </si>
  <si>
    <t xml:space="preserve">مرتجعات/استبدالات مرتفعة بسبب المقاسات</t>
  </si>
  <si>
    <r>
      <rPr>
        <sz val="10"/>
        <color rgb="FF2B2B2B"/>
        <rFont val="Calibri"/>
        <family val="0"/>
        <charset val="1"/>
      </rPr>
      <t xml:space="preserve">&gt;8% </t>
    </r>
    <r>
      <rPr>
        <sz val="10"/>
        <color rgb="FF2B2B2B"/>
        <rFont val="FreeSans"/>
        <family val="2"/>
      </rPr>
      <t xml:space="preserve">من المسلَّم</t>
    </r>
  </si>
  <si>
    <t xml:space="preserve">دليل مقاسات بالسنتيمتر + فيديو قياس + جدول على كل صفحة منتج</t>
  </si>
  <si>
    <t xml:space="preserve">تحسين الدليل + مقاس مجرَّب: «إذا محتار خذ الأكبر»</t>
  </si>
  <si>
    <t xml:space="preserve">طلبات COD غير مستلمة</t>
  </si>
  <si>
    <r>
      <rPr>
        <sz val="10"/>
        <color rgb="FF2B2B2B"/>
        <rFont val="Calibri"/>
        <family val="0"/>
        <charset val="1"/>
      </rPr>
      <t xml:space="preserve">&gt;8% </t>
    </r>
    <r>
      <rPr>
        <sz val="10"/>
        <color rgb="FF2B2B2B"/>
        <rFont val="FreeSans"/>
        <family val="2"/>
      </rPr>
      <t xml:space="preserve">من طلبات </t>
    </r>
    <r>
      <rPr>
        <sz val="10"/>
        <color rgb="FF2B2B2B"/>
        <rFont val="Calibri"/>
        <family val="0"/>
        <charset val="1"/>
      </rPr>
      <t xml:space="preserve">COD</t>
    </r>
  </si>
  <si>
    <t xml:space="preserve">تأكيد واتساب قبل الشحن + حد أدنى للـCOD</t>
  </si>
  <si>
    <t xml:space="preserve">تقليل حصة COD أو رسوم رمزية عليه</t>
  </si>
  <si>
    <t xml:space="preserve">استنزاف السيولة قبل الموسم</t>
  </si>
  <si>
    <t xml:space="preserve">منخفض مع هذه الخطة</t>
  </si>
  <si>
    <t xml:space="preserve">ورقة 12 أسبوعيًا</t>
  </si>
  <si>
    <t xml:space="preserve">احتياطي 3,500 + حد أدنى 1,500 لا يُمس</t>
  </si>
  <si>
    <t xml:space="preserve">تجميد التوسع فورًا + الاكتفاء بالعضوي</t>
  </si>
  <si>
    <t xml:space="preserve">ضعف المحتوى/إبداع مستهلك</t>
  </si>
  <si>
    <r>
      <rPr>
        <sz val="10"/>
        <color rgb="FF2B2B2B"/>
        <rFont val="Calibri"/>
        <family val="0"/>
        <charset val="1"/>
      </rPr>
      <t xml:space="preserve">CTR </t>
    </r>
    <r>
      <rPr>
        <sz val="10"/>
        <color rgb="FF2B2B2B"/>
        <rFont val="FreeSans"/>
        <family val="2"/>
      </rPr>
      <t xml:space="preserve">ومعدل المشاهدة</t>
    </r>
  </si>
  <si>
    <t xml:space="preserve">دورة إنتاج أسبوعية + 12 مفهومًا جاهزًا بالتقرير</t>
  </si>
  <si>
    <t xml:space="preserve">تدوير الهوكات والزوايا حسب خطة الاختبار</t>
  </si>
  <si>
    <t xml:space="preserve">مشكلات تتبع (أحداث لا تُسجَّل)</t>
  </si>
  <si>
    <t xml:space="preserve">منخفض</t>
  </si>
  <si>
    <t xml:space="preserve">اختبار طلب تجريبي قبل الإطلاق</t>
  </si>
  <si>
    <t xml:space="preserve">بوابة 6: لا إطلاق قبل التحقق من الأحداث الأربعة</t>
  </si>
  <si>
    <t xml:space="preserve">إصلاح فوري + إيقاف الصرف مؤقتًا</t>
  </si>
  <si>
    <t xml:space="preserve">ضعف الطلب رغم كل شيء</t>
  </si>
  <si>
    <t xml:space="preserve">منخفض-متوسط</t>
  </si>
  <si>
    <t xml:space="preserve">قائمة انتظار &lt;150 + تحويل &lt;0.8%</t>
  </si>
  <si>
    <t xml:space="preserve">اختبار الطلب بالقائمة قبل حرق الميزانية</t>
  </si>
  <si>
    <t xml:space="preserve">بوابة 10: تعديل العرض/السعر أو قرار تأجيل موثق</t>
  </si>
  <si>
    <t xml:space="preserve">بوابات القرار الإلزامية، لا انتقال عشوائي بين المراحل</t>
  </si>
  <si>
    <t xml:space="preserve">#</t>
  </si>
  <si>
    <t xml:space="preserve">البوابة</t>
  </si>
  <si>
    <t xml:space="preserve">شروط النجاح</t>
  </si>
  <si>
    <t xml:space="preserve">ما يمنع الانتقال</t>
  </si>
  <si>
    <t xml:space="preserve">المسؤول عن الموافقة</t>
  </si>
  <si>
    <t xml:space="preserve">القرار عند النجاح</t>
  </si>
  <si>
    <t xml:space="preserve">القرار عند الفشل</t>
  </si>
  <si>
    <t xml:space="preserve">1</t>
  </si>
  <si>
    <t xml:space="preserve">اعتماد مواصفة المنتج</t>
  </si>
  <si>
    <t xml:space="preserve">مواصفة مكتوبة: خامة، GSM، نسبة قطن، قصّة، تبطين، ألوان، مقاسات، تطريز، تغليف</t>
  </si>
  <si>
    <t xml:space="preserve">عدم وجود عروض أسعار موازية للمواصفة نفسها</t>
  </si>
  <si>
    <t xml:space="preserve">طلب العينات</t>
  </si>
  <si>
    <t xml:space="preserve">تعديل المواصفة وإعادة العروض</t>
  </si>
  <si>
    <t xml:space="preserve">2</t>
  </si>
  <si>
    <t xml:space="preserve">اعتماد العينة</t>
  </si>
  <si>
    <t xml:space="preserve">اجتياز قائمة الفحص كاملة (قياسات قبل/بعد الغسيل، انكماش ≤3%، لا تكوّر، تطريز ثابت)</t>
  </si>
  <si>
    <t xml:space="preserve">أي فشل جوهري بالقائمة</t>
  </si>
  <si>
    <t xml:space="preserve">الطرفان معًا</t>
  </si>
  <si>
    <t xml:space="preserve">اختيار المصنع</t>
  </si>
  <si>
    <t xml:space="preserve">عينة بديلة من مصنع آخر، ممنوع التساهل</t>
  </si>
  <si>
    <r>
      <rPr>
        <sz val="10"/>
        <color rgb="FF2B2B2B"/>
        <rFont val="Calibri"/>
        <family val="0"/>
        <charset val="1"/>
      </rPr>
      <t xml:space="preserve">≥75/100 </t>
    </r>
    <r>
      <rPr>
        <sz val="10"/>
        <color rgb="FF2B2B2B"/>
        <rFont val="FreeSans"/>
        <family val="2"/>
      </rPr>
      <t xml:space="preserve">بنموذج التقييم </t>
    </r>
    <r>
      <rPr>
        <sz val="10"/>
        <color rgb="FF2B2B2B"/>
        <rFont val="Calibri"/>
        <family val="0"/>
        <charset val="1"/>
      </rPr>
      <t xml:space="preserve">+ </t>
    </r>
    <r>
      <rPr>
        <sz val="10"/>
        <color rgb="FF2B2B2B"/>
        <rFont val="FreeSans"/>
        <family val="2"/>
      </rPr>
      <t xml:space="preserve">شروط دفع وتعويض مكتوبة</t>
    </r>
  </si>
  <si>
    <t xml:space="preserve">درجة &lt;75 أو رفض توثيق الشروط</t>
  </si>
  <si>
    <t xml:space="preserve">التفاوض أو المصنع التالي</t>
  </si>
  <si>
    <t xml:space="preserve">4</t>
  </si>
  <si>
    <t xml:space="preserve">اعتماد الكمية</t>
  </si>
  <si>
    <t xml:space="preserve">كمية وألوان ومقاسات من ورقة 5 ضمن سقف البضاعة</t>
  </si>
  <si>
    <t xml:space="preserve">تجاوز 7,500 أو أكثر من لونين دون مبرر بياني</t>
  </si>
  <si>
    <t xml:space="preserve">دفعة 50% وبدء الإنتاج</t>
  </si>
  <si>
    <t xml:space="preserve">تقليص الكمية/الألوان</t>
  </si>
  <si>
    <t xml:space="preserve">5</t>
  </si>
  <si>
    <t xml:space="preserve">جاهزية المتجر</t>
  </si>
  <si>
    <t xml:space="preserve">صفحات مكتملة + توثيق منصة الأعمال + دفع مفعل + اختبار طلب حقيقي ناجح</t>
  </si>
  <si>
    <t xml:space="preserve">فشل طلب تجريبي أو دفع غير مفعل</t>
  </si>
  <si>
    <t xml:space="preserve">فتح المتجر</t>
  </si>
  <si>
    <t xml:space="preserve">إصلاح ثم إعادة اختبار</t>
  </si>
  <si>
    <t xml:space="preserve">جاهزية التتبع</t>
  </si>
  <si>
    <t xml:space="preserve">أحداث ViewContent/AddToCart/InitiateCheckout/Purchase تظهر صحيحة بقيمها</t>
  </si>
  <si>
    <t xml:space="preserve">أي حدث لا يُسجَّل أو قيمة خاطئة</t>
  </si>
  <si>
    <t xml:space="preserve">السماح بالحملات</t>
  </si>
  <si>
    <t xml:space="preserve">إصلاح قبل أي صرف</t>
  </si>
  <si>
    <t xml:space="preserve">7</t>
  </si>
  <si>
    <t xml:space="preserve">جاهزية المحتوى</t>
  </si>
  <si>
    <r>
      <rPr>
        <sz val="10"/>
        <color rgb="FF2B2B2B"/>
        <rFont val="Calibri"/>
        <family val="0"/>
        <charset val="1"/>
      </rPr>
      <t xml:space="preserve">≥20 </t>
    </r>
    <r>
      <rPr>
        <sz val="10"/>
        <color rgb="FF2B2B2B"/>
        <rFont val="FreeSans"/>
        <family val="2"/>
      </rPr>
      <t xml:space="preserve">أصلًا إعلانيًا معتمدًا </t>
    </r>
    <r>
      <rPr>
        <sz val="10"/>
        <color rgb="FF2B2B2B"/>
        <rFont val="Calibri"/>
        <family val="0"/>
        <charset val="1"/>
      </rPr>
      <t xml:space="preserve">(</t>
    </r>
    <r>
      <rPr>
        <sz val="10"/>
        <color rgb="FF2B2B2B"/>
        <rFont val="FreeSans"/>
        <family val="2"/>
      </rPr>
      <t xml:space="preserve">هوكات</t>
    </r>
    <r>
      <rPr>
        <sz val="10"/>
        <color rgb="FF2B2B2B"/>
        <rFont val="Calibri"/>
        <family val="0"/>
        <charset val="1"/>
      </rPr>
      <t xml:space="preserve">/</t>
    </r>
    <r>
      <rPr>
        <sz val="10"/>
        <color rgb="FF2B2B2B"/>
        <rFont val="FreeSans"/>
        <family val="2"/>
      </rPr>
      <t xml:space="preserve">زوايا متنوعة</t>
    </r>
    <r>
      <rPr>
        <sz val="10"/>
        <color rgb="FF2B2B2B"/>
        <rFont val="Calibri"/>
        <family val="0"/>
        <charset val="1"/>
      </rPr>
      <t xml:space="preserve">) + </t>
    </r>
    <r>
      <rPr>
        <sz val="10"/>
        <color rgb="FF2B2B2B"/>
        <rFont val="FreeSans"/>
        <family val="2"/>
      </rPr>
      <t xml:space="preserve">صفحات هبوط جاهزة</t>
    </r>
  </si>
  <si>
    <r>
      <rPr>
        <sz val="10"/>
        <color rgb="FF2B2B2B"/>
        <rFont val="Calibri"/>
        <family val="0"/>
        <charset val="1"/>
      </rPr>
      <t xml:space="preserve">&lt;12 </t>
    </r>
    <r>
      <rPr>
        <sz val="10"/>
        <color rgb="FF2B2B2B"/>
        <rFont val="FreeSans"/>
        <family val="2"/>
      </rPr>
      <t xml:space="preserve">أصلًا أو كلها زاوية واحدة</t>
    </r>
  </si>
  <si>
    <t xml:space="preserve">الإطلاق</t>
  </si>
  <si>
    <t xml:space="preserve">أسبوع إنتاج إضافي</t>
  </si>
  <si>
    <t xml:space="preserve">إطلاق الإعلانات</t>
  </si>
  <si>
    <t xml:space="preserve">بوابات 5+6+7 مجتازة + مخزون مستلم ومفحوص + قائمة انتظار مفعلة</t>
  </si>
  <si>
    <t xml:space="preserve">أي بوابة سابقة غير مجتازة</t>
  </si>
  <si>
    <t xml:space="preserve">الصرف حسب ورقة 15</t>
  </si>
  <si>
    <t xml:space="preserve">تأجيل، الصرف على متجر غير جاهز حرق مال</t>
  </si>
  <si>
    <t xml:space="preserve">مراجعة اليوم 7 و14</t>
  </si>
  <si>
    <t xml:space="preserve">بيانات ≥50 نقرة/إعلان وCAC أولي محسوب</t>
  </si>
  <si>
    <t xml:space="preserve">بيانات غير كافية (&lt;1,000 زيارة)</t>
  </si>
  <si>
    <t xml:space="preserve">أبو بكر يعرض؛ العميل يشهد</t>
  </si>
  <si>
    <t xml:space="preserve">استمرار/تعديل حسب لوحة التشخيص</t>
  </si>
  <si>
    <t xml:space="preserve">تمديد الاختبار 3-4 أيام قبل أي حكم</t>
  </si>
  <si>
    <t xml:space="preserve">10</t>
  </si>
  <si>
    <t xml:space="preserve">مراجعة اليوم 30</t>
  </si>
  <si>
    <r>
      <rPr>
        <sz val="10"/>
        <color rgb="FF2B2B2B"/>
        <rFont val="Calibri"/>
        <family val="0"/>
        <charset val="1"/>
      </rPr>
      <t xml:space="preserve">CAC </t>
    </r>
    <r>
      <rPr>
        <sz val="10"/>
        <color rgb="FF2B2B2B"/>
        <rFont val="FreeSans"/>
        <family val="2"/>
      </rPr>
      <t xml:space="preserve">مستقر ≤</t>
    </r>
    <r>
      <rPr>
        <sz val="10"/>
        <color rgb="FF2B2B2B"/>
        <rFont val="Calibri"/>
        <family val="0"/>
        <charset val="1"/>
      </rPr>
      <t xml:space="preserve">55 + </t>
    </r>
    <r>
      <rPr>
        <sz val="10"/>
        <color rgb="FF2B2B2B"/>
        <rFont val="FreeSans"/>
        <family val="2"/>
      </rPr>
      <t xml:space="preserve">تحويل ≥</t>
    </r>
    <r>
      <rPr>
        <sz val="10"/>
        <color rgb="FF2B2B2B"/>
        <rFont val="Calibri"/>
        <family val="0"/>
        <charset val="1"/>
      </rPr>
      <t xml:space="preserve">1% + </t>
    </r>
    <r>
      <rPr>
        <sz val="10"/>
        <color rgb="FF2B2B2B"/>
        <rFont val="FreeSans"/>
        <family val="2"/>
      </rPr>
      <t xml:space="preserve">مرتجعات ≤</t>
    </r>
    <r>
      <rPr>
        <sz val="10"/>
        <color rgb="FF2B2B2B"/>
        <rFont val="Calibri"/>
        <family val="0"/>
        <charset val="1"/>
      </rPr>
      <t xml:space="preserve">8%</t>
    </r>
  </si>
  <si>
    <t xml:space="preserve">مؤشرات أسوأ مع تشخيص غير محسوم</t>
  </si>
  <si>
    <t xml:space="preserve">التخطيط لإعادة الطلب</t>
  </si>
  <si>
    <t xml:space="preserve">خطة تصحيح 14 يومًا أو قرار تأجيل موثق</t>
  </si>
  <si>
    <t xml:space="preserve">11</t>
  </si>
  <si>
    <t xml:space="preserve">إعادة طلب المخزون</t>
  </si>
  <si>
    <t xml:space="preserve">بيع ≥60% من الدفعة + CAC ≤55 + سيولة تسمح دون المساس بالاحتياطي</t>
  </si>
  <si>
    <t xml:space="preserve">بيع &lt;50% أو سيولة عند الحد الأدنى</t>
  </si>
  <si>
    <t xml:space="preserve">العميل بتوصية أبو بكر</t>
  </si>
  <si>
    <t xml:space="preserve">طلب دفعة 2 أكبر بسعر أفضل</t>
  </si>
  <si>
    <t xml:space="preserve">تصفية المتبقي أولًا</t>
  </si>
  <si>
    <t xml:space="preserve">12</t>
  </si>
  <si>
    <t xml:space="preserve">التوسع الإعلاني</t>
  </si>
  <si>
    <r>
      <rPr>
        <sz val="10"/>
        <color rgb="FF2B2B2B"/>
        <rFont val="Calibri"/>
        <family val="0"/>
        <charset val="1"/>
      </rPr>
      <t xml:space="preserve">CAC ≤45 </t>
    </r>
    <r>
      <rPr>
        <sz val="10"/>
        <color rgb="FF2B2B2B"/>
        <rFont val="FreeSans"/>
        <family val="2"/>
      </rPr>
      <t xml:space="preserve">ثلاثة أيام متتالية </t>
    </r>
    <r>
      <rPr>
        <sz val="10"/>
        <color rgb="FF2B2B2B"/>
        <rFont val="Calibri"/>
        <family val="0"/>
        <charset val="1"/>
      </rPr>
      <t xml:space="preserve">+ </t>
    </r>
    <r>
      <rPr>
        <sz val="10"/>
        <color rgb="FF2B2B2B"/>
        <rFont val="FreeSans"/>
        <family val="2"/>
      </rPr>
      <t xml:space="preserve">مخزون ≥</t>
    </r>
    <r>
      <rPr>
        <sz val="10"/>
        <color rgb="FF2B2B2B"/>
        <rFont val="Calibri"/>
        <family val="0"/>
        <charset val="1"/>
      </rPr>
      <t xml:space="preserve">30% + </t>
    </r>
    <r>
      <rPr>
        <sz val="10"/>
        <color rgb="FF2B2B2B"/>
        <rFont val="FreeSans"/>
        <family val="2"/>
      </rPr>
      <t xml:space="preserve">سيولة فوق الحد</t>
    </r>
  </si>
  <si>
    <t xml:space="preserve">أي شرط غير متحقق</t>
  </si>
  <si>
    <r>
      <rPr>
        <sz val="10"/>
        <color rgb="FF2B2B2B"/>
        <rFont val="Calibri"/>
        <family val="0"/>
        <charset val="1"/>
      </rPr>
      <t xml:space="preserve">+20% </t>
    </r>
    <r>
      <rPr>
        <sz val="10"/>
        <color rgb="FF2B2B2B"/>
        <rFont val="FreeSans"/>
        <family val="2"/>
      </rPr>
      <t xml:space="preserve">كل </t>
    </r>
    <r>
      <rPr>
        <sz val="10"/>
        <color rgb="FF2B2B2B"/>
        <rFont val="Calibri"/>
        <family val="0"/>
        <charset val="1"/>
      </rPr>
      <t xml:space="preserve">3 </t>
    </r>
    <r>
      <rPr>
        <sz val="10"/>
        <color rgb="FF2B2B2B"/>
        <rFont val="FreeSans"/>
        <family val="2"/>
      </rPr>
      <t xml:space="preserve">أيام كحد أقصى</t>
    </r>
  </si>
  <si>
    <t xml:space="preserve">تجميد عند آخر مستوى ناجح</t>
  </si>
</sst>
</file>

<file path=xl/styles.xml><?xml version="1.0" encoding="utf-8"?>
<styleSheet xmlns="http://schemas.openxmlformats.org/spreadsheetml/2006/main">
  <numFmts count="6">
    <numFmt numFmtId="164" formatCode="General"/>
    <numFmt numFmtId="165" formatCode="0%"/>
    <numFmt numFmtId="166" formatCode="General"/>
    <numFmt numFmtId="167" formatCode="0.0%"/>
    <numFmt numFmtId="168" formatCode="#,##0.00"/>
    <numFmt numFmtId="169" formatCode="#,##0"/>
  </numFmts>
  <fonts count="44">
    <font>
      <sz val="11"/>
      <color theme="1"/>
      <name val="Calibri"/>
      <family val="2"/>
      <charset val="1"/>
    </font>
    <font>
      <sz val="10"/>
      <name val="Arial"/>
      <family val="0"/>
    </font>
    <font>
      <sz val="10"/>
      <name val="Arial"/>
      <family val="0"/>
    </font>
    <font>
      <sz val="10"/>
      <name val="Arial"/>
      <family val="0"/>
    </font>
    <font>
      <b val="true"/>
      <sz val="34"/>
      <color rgb="FF16324F"/>
      <name val="FreeSans"/>
      <family val="2"/>
      <charset val="1"/>
    </font>
    <font>
      <sz val="13"/>
      <color rgb="FF5A6B7B"/>
      <name val="FreeSans"/>
      <family val="2"/>
      <charset val="1"/>
    </font>
    <font>
      <sz val="10"/>
      <color rgb="FF8496A8"/>
      <name val="FreeSans"/>
      <family val="2"/>
      <charset val="1"/>
    </font>
    <font>
      <sz val="9.5"/>
      <color rgb="FF8496A8"/>
      <name val="FreeSans"/>
      <family val="2"/>
      <charset val="1"/>
    </font>
    <font>
      <b val="true"/>
      <sz val="15"/>
      <color rgb="FF16324F"/>
      <name val="Calibri"/>
      <family val="0"/>
      <charset val="1"/>
    </font>
    <font>
      <b val="true"/>
      <sz val="15"/>
      <color rgb="FF16324F"/>
      <name val="FreeSans"/>
      <family val="2"/>
    </font>
    <font>
      <sz val="9.5"/>
      <color rgb="FF8496A8"/>
      <name val="Calibri"/>
      <family val="0"/>
      <charset val="1"/>
    </font>
    <font>
      <sz val="9.5"/>
      <color rgb="FF8496A8"/>
      <name val="FreeSans"/>
      <family val="2"/>
    </font>
    <font>
      <b val="true"/>
      <sz val="15"/>
      <color rgb="FFD4732A"/>
      <name val="Calibri"/>
      <family val="0"/>
      <charset val="1"/>
    </font>
    <font>
      <b val="true"/>
      <sz val="15"/>
      <color rgb="FF16324F"/>
      <name val="FreeSans"/>
      <family val="2"/>
      <charset val="1"/>
    </font>
    <font>
      <b val="true"/>
      <sz val="14"/>
      <color rgb="FF16324F"/>
      <name val="FreeSans"/>
      <family val="2"/>
      <charset val="1"/>
    </font>
    <font>
      <b val="true"/>
      <sz val="11"/>
      <color rgb="FF1F4E79"/>
      <name val="Calibri"/>
      <family val="0"/>
      <charset val="1"/>
    </font>
    <font>
      <sz val="10"/>
      <color rgb="FFC00000"/>
      <name val="FreeSans"/>
      <family val="2"/>
      <charset val="1"/>
    </font>
    <font>
      <b val="true"/>
      <sz val="13"/>
      <color rgb="FF1F3864"/>
      <name val="FreeSans"/>
      <family val="2"/>
      <charset val="1"/>
    </font>
    <font>
      <b val="true"/>
      <sz val="10.5"/>
      <color rgb="FFFFFFFF"/>
      <name val="FreeSans"/>
      <family val="2"/>
      <charset val="1"/>
    </font>
    <font>
      <sz val="10"/>
      <color rgb="FF2B2B2B"/>
      <name val="FreeSans"/>
      <family val="2"/>
      <charset val="1"/>
    </font>
    <font>
      <sz val="10"/>
      <color rgb="FF2B2B2B"/>
      <name val="Calibri"/>
      <family val="0"/>
      <charset val="1"/>
    </font>
    <font>
      <sz val="10"/>
      <name val="FreeSans"/>
      <family val="2"/>
      <charset val="1"/>
    </font>
    <font>
      <sz val="10"/>
      <color rgb="FF2B2B2B"/>
      <name val="FreeSans"/>
      <family val="2"/>
    </font>
    <font>
      <u val="single"/>
      <sz val="10"/>
      <color rgb="FF1F6ED4"/>
      <name val="Calibri"/>
      <family val="0"/>
      <charset val="1"/>
    </font>
    <font>
      <sz val="10"/>
      <name val="Calibri"/>
      <family val="0"/>
      <charset val="1"/>
    </font>
    <font>
      <sz val="10"/>
      <name val="FreeSans"/>
      <family val="2"/>
    </font>
    <font>
      <sz val="10"/>
      <color rgb="FF0000FF"/>
      <name val="Calibri"/>
      <family val="0"/>
      <charset val="1"/>
    </font>
    <font>
      <b val="true"/>
      <sz val="11"/>
      <color rgb="FF2B2B2B"/>
      <name val="FreeSans"/>
      <family val="2"/>
      <charset val="1"/>
    </font>
    <font>
      <sz val="11"/>
      <color rgb="FF2B2B2B"/>
      <name val="Calibri"/>
      <family val="0"/>
      <charset val="1"/>
    </font>
    <font>
      <sz val="11"/>
      <color rgb="FF0000FF"/>
      <name val="Calibri"/>
      <family val="0"/>
      <charset val="1"/>
    </font>
    <font>
      <sz val="10"/>
      <name val="Arial"/>
      <family val="0"/>
      <charset val="1"/>
    </font>
    <font>
      <b val="true"/>
      <sz val="10"/>
      <color rgb="FFC00000"/>
      <name val="FreeSans"/>
      <family val="2"/>
      <charset val="1"/>
    </font>
    <font>
      <b val="true"/>
      <sz val="12"/>
      <color rgb="FF1F3864"/>
      <name val="FreeSans"/>
      <family val="2"/>
      <charset val="1"/>
    </font>
    <font>
      <b val="true"/>
      <sz val="10"/>
      <color rgb="FF2B2B2B"/>
      <name val="FreeSans"/>
      <family val="2"/>
      <charset val="1"/>
    </font>
    <font>
      <b val="true"/>
      <sz val="10"/>
      <color rgb="FF2B2B2B"/>
      <name val="Calibri"/>
      <family val="0"/>
      <charset val="1"/>
    </font>
    <font>
      <b val="true"/>
      <sz val="10"/>
      <color rgb="FF2B2B2B"/>
      <name val="FreeSans"/>
      <family val="2"/>
    </font>
    <font>
      <sz val="9"/>
      <color rgb="FFC00000"/>
      <name val="FreeSans"/>
      <family val="2"/>
      <charset val="1"/>
    </font>
    <font>
      <b val="true"/>
      <sz val="11"/>
      <color rgb="FF2B2B2B"/>
      <name val="Calibri"/>
      <family val="0"/>
      <charset val="1"/>
    </font>
    <font>
      <b val="true"/>
      <sz val="11"/>
      <name val="Calibri"/>
      <family val="0"/>
      <charset val="1"/>
    </font>
    <font>
      <b val="true"/>
      <sz val="11"/>
      <color rgb="FFC00000"/>
      <name val="FreeSans"/>
      <family val="2"/>
      <charset val="1"/>
    </font>
    <font>
      <sz val="11"/>
      <color theme="1"/>
      <name val="FreeSans"/>
      <family val="2"/>
      <charset val="1"/>
    </font>
    <font>
      <b val="true"/>
      <sz val="11"/>
      <color rgb="FF1F3864"/>
      <name val="FreeSans"/>
      <family val="2"/>
      <charset val="1"/>
    </font>
    <font>
      <sz val="10"/>
      <color rgb="FF008000"/>
      <name val="Calibri"/>
      <family val="0"/>
      <charset val="1"/>
    </font>
    <font>
      <b val="true"/>
      <sz val="10.5"/>
      <color rgb="FFFFFFFF"/>
      <name val="Calibri"/>
      <family val="0"/>
      <charset val="1"/>
    </font>
  </fonts>
  <fills count="8">
    <fill>
      <patternFill patternType="none"/>
    </fill>
    <fill>
      <patternFill patternType="gray125"/>
    </fill>
    <fill>
      <patternFill patternType="solid">
        <fgColor rgb="FF16324F"/>
        <bgColor rgb="FF1F3864"/>
      </patternFill>
    </fill>
    <fill>
      <patternFill patternType="solid">
        <fgColor rgb="FFF6F8FB"/>
        <bgColor rgb="FFFFFFFF"/>
      </patternFill>
    </fill>
    <fill>
      <patternFill patternType="solid">
        <fgColor rgb="FFFFF2CC"/>
        <bgColor rgb="FFE2EFDA"/>
      </patternFill>
    </fill>
    <fill>
      <patternFill patternType="solid">
        <fgColor rgb="FFE2EFDA"/>
        <bgColor rgb="FFD6E4F0"/>
      </patternFill>
    </fill>
    <fill>
      <patternFill patternType="solid">
        <fgColor rgb="FFD6E4F0"/>
        <bgColor rgb="FFE2EFDA"/>
      </patternFill>
    </fill>
    <fill>
      <patternFill patternType="solid">
        <fgColor rgb="FFC05F1D"/>
        <bgColor rgb="FFC55A11"/>
      </patternFill>
    </fill>
  </fills>
  <borders count="2">
    <border diagonalUp="false" diagonalDown="false">
      <left/>
      <right/>
      <top/>
      <bottom/>
      <diagonal/>
    </border>
    <border diagonalUp="false" diagonalDown="false">
      <left style="thin">
        <color rgb="FFB0B0B0"/>
      </left>
      <right style="thin">
        <color rgb="FFB0B0B0"/>
      </right>
      <top style="thin">
        <color rgb="FFB0B0B0"/>
      </top>
      <bottom style="thin">
        <color rgb="FFB0B0B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75">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general" vertical="bottom" textRotation="0" wrapText="false" indent="0" shrinkToFit="false"/>
      <protection locked="true" hidden="false"/>
    </xf>
    <xf numFmtId="164" fontId="4" fillId="0" borderId="0" xfId="0" applyFont="true" applyBorder="false" applyAlignment="true" applyProtection="false">
      <alignment horizontal="right" vertical="center" textRotation="0" wrapText="true" indent="0" shrinkToFit="false"/>
      <protection locked="true" hidden="false"/>
    </xf>
    <xf numFmtId="164" fontId="5" fillId="0" borderId="0" xfId="0" applyFont="true" applyBorder="false" applyAlignment="true" applyProtection="false">
      <alignment horizontal="right" vertical="center" textRotation="0" wrapText="true" indent="0" shrinkToFit="false"/>
      <protection locked="true" hidden="false"/>
    </xf>
    <xf numFmtId="164" fontId="6" fillId="0" borderId="0" xfId="0" applyFont="true" applyBorder="false" applyAlignment="true" applyProtection="false">
      <alignment horizontal="right" vertical="center" textRotation="0" wrapText="true" indent="0" shrinkToFit="false"/>
      <protection locked="true" hidden="false"/>
    </xf>
    <xf numFmtId="164" fontId="7" fillId="0" borderId="0" xfId="0" applyFont="true" applyBorder="false" applyAlignment="true" applyProtection="false">
      <alignment horizontal="right" vertical="center" textRotation="0" wrapText="true" indent="0" shrinkToFit="false"/>
      <protection locked="true" hidden="false"/>
    </xf>
    <xf numFmtId="164" fontId="8" fillId="0" borderId="0" xfId="0" applyFont="true" applyBorder="false" applyAlignment="true" applyProtection="false">
      <alignment horizontal="right" vertical="center" textRotation="0" wrapText="true" indent="0" shrinkToFit="false"/>
      <protection locked="true" hidden="false"/>
    </xf>
    <xf numFmtId="164" fontId="10" fillId="0" borderId="0" xfId="0" applyFont="true" applyBorder="false" applyAlignment="true" applyProtection="false">
      <alignment horizontal="right" vertical="center" textRotation="0" wrapText="true" indent="0" shrinkToFit="false"/>
      <protection locked="true" hidden="false"/>
    </xf>
    <xf numFmtId="164" fontId="12" fillId="0" borderId="0" xfId="0" applyFont="true" applyBorder="false" applyAlignment="true" applyProtection="false">
      <alignment horizontal="right" vertical="center" textRotation="0" wrapText="true" indent="0" shrinkToFit="false"/>
      <protection locked="true" hidden="false"/>
    </xf>
    <xf numFmtId="164" fontId="13" fillId="0" borderId="0" xfId="0" applyFont="true" applyBorder="false" applyAlignment="true" applyProtection="false">
      <alignment horizontal="right" vertical="center" textRotation="0" wrapText="true" indent="0" shrinkToFit="false"/>
      <protection locked="true" hidden="false"/>
    </xf>
    <xf numFmtId="164" fontId="14" fillId="0" borderId="0" xfId="0" applyFont="true" applyBorder="false" applyAlignment="true" applyProtection="false">
      <alignment horizontal="right" vertical="center" textRotation="0" wrapText="true" indent="0" shrinkToFit="false"/>
      <protection locked="true" hidden="false"/>
    </xf>
    <xf numFmtId="164" fontId="15" fillId="0" borderId="0" xfId="0" applyFont="true" applyBorder="false" applyAlignment="true" applyProtection="false">
      <alignment horizontal="right" vertical="center" textRotation="0" wrapText="true" indent="0" shrinkToFit="false"/>
      <protection locked="true" hidden="false"/>
    </xf>
    <xf numFmtId="164" fontId="16" fillId="0" borderId="0" xfId="0" applyFont="true" applyBorder="false" applyAlignment="true" applyProtection="false">
      <alignment horizontal="right" vertical="center" textRotation="0" wrapText="true" indent="0" shrinkToFit="false"/>
      <protection locked="true" hidden="false"/>
    </xf>
    <xf numFmtId="164" fontId="17" fillId="0" borderId="0" xfId="0" applyFont="true" applyBorder="false" applyAlignment="true" applyProtection="false">
      <alignment horizontal="general" vertical="bottom" textRotation="0" wrapText="false" indent="0" shrinkToFit="false"/>
      <protection locked="true" hidden="false"/>
    </xf>
    <xf numFmtId="164" fontId="18" fillId="2" borderId="1" xfId="0" applyFont="true" applyBorder="true" applyAlignment="true" applyProtection="false">
      <alignment horizontal="center" vertical="center" textRotation="0" wrapText="true" indent="0" shrinkToFit="false"/>
      <protection locked="true" hidden="false"/>
    </xf>
    <xf numFmtId="164" fontId="19" fillId="0" borderId="1" xfId="0" applyFont="true" applyBorder="true" applyAlignment="true" applyProtection="false">
      <alignment horizontal="right" vertical="top" textRotation="0" wrapText="true" indent="0" shrinkToFit="false"/>
      <protection locked="true" hidden="false"/>
    </xf>
    <xf numFmtId="164" fontId="19" fillId="3" borderId="1" xfId="0" applyFont="true" applyBorder="true" applyAlignment="true" applyProtection="false">
      <alignment horizontal="right" vertical="top" textRotation="0" wrapText="true" indent="0" shrinkToFit="false"/>
      <protection locked="true" hidden="false"/>
    </xf>
    <xf numFmtId="164" fontId="20" fillId="3" borderId="1" xfId="0" applyFont="true" applyBorder="true" applyAlignment="true" applyProtection="false">
      <alignment horizontal="right" vertical="top" textRotation="0" wrapText="true" indent="0" shrinkToFit="false"/>
      <protection locked="true" hidden="false"/>
    </xf>
    <xf numFmtId="164" fontId="20" fillId="0" borderId="1" xfId="0" applyFont="true" applyBorder="true" applyAlignment="true" applyProtection="false">
      <alignment horizontal="right" vertical="top" textRotation="0" wrapText="true" indent="0" shrinkToFit="false"/>
      <protection locked="true" hidden="false"/>
    </xf>
    <xf numFmtId="164" fontId="21" fillId="0" borderId="1" xfId="0" applyFont="true" applyBorder="true" applyAlignment="true" applyProtection="false">
      <alignment horizontal="right" vertical="top" textRotation="0" wrapText="true" indent="0" shrinkToFit="false"/>
      <protection locked="true" hidden="false"/>
    </xf>
    <xf numFmtId="164" fontId="23" fillId="0" borderId="1" xfId="0" applyFont="true" applyBorder="true" applyAlignment="true" applyProtection="false">
      <alignment horizontal="right" vertical="top" textRotation="0" wrapText="true" indent="0" shrinkToFit="false"/>
      <protection locked="true" hidden="false"/>
    </xf>
    <xf numFmtId="164" fontId="23" fillId="3" borderId="1" xfId="0" applyFont="true" applyBorder="true" applyAlignment="true" applyProtection="false">
      <alignment horizontal="right" vertical="top" textRotation="0" wrapText="true" indent="0" shrinkToFit="false"/>
      <protection locked="true" hidden="false"/>
    </xf>
    <xf numFmtId="164" fontId="24" fillId="0" borderId="1" xfId="0" applyFont="true" applyBorder="true" applyAlignment="true" applyProtection="false">
      <alignment horizontal="right" vertical="top" textRotation="0" wrapText="true" indent="0" shrinkToFit="false"/>
      <protection locked="true" hidden="false"/>
    </xf>
    <xf numFmtId="164" fontId="25" fillId="0" borderId="1" xfId="0" applyFont="true" applyBorder="true" applyAlignment="true" applyProtection="false">
      <alignment horizontal="right" vertical="top" textRotation="0" wrapText="true" indent="0" shrinkToFit="false"/>
      <protection locked="true" hidden="false"/>
    </xf>
    <xf numFmtId="164" fontId="19" fillId="0" borderId="0" xfId="0" applyFont="true" applyBorder="false" applyAlignment="true" applyProtection="false">
      <alignment horizontal="general" vertical="bottom" textRotation="0" wrapText="false" indent="0" shrinkToFit="false"/>
      <protection locked="true" hidden="false"/>
    </xf>
    <xf numFmtId="164" fontId="26" fillId="4" borderId="1" xfId="0" applyFont="true" applyBorder="true" applyAlignment="true" applyProtection="false">
      <alignment horizontal="general" vertical="bottom" textRotation="0" wrapText="false" indent="0" shrinkToFit="false"/>
      <protection locked="true" hidden="false"/>
    </xf>
    <xf numFmtId="164" fontId="20" fillId="0" borderId="1" xfId="0" applyFont="true" applyBorder="true" applyAlignment="true" applyProtection="false">
      <alignment horizontal="right" vertical="bottom" textRotation="0" wrapText="true" indent="0" shrinkToFit="false"/>
      <protection locked="true" hidden="false"/>
    </xf>
    <xf numFmtId="164" fontId="19" fillId="0" borderId="1" xfId="0" applyFont="true" applyBorder="true" applyAlignment="true" applyProtection="false">
      <alignment horizontal="right" vertical="bottom" textRotation="0" wrapText="true" indent="0" shrinkToFit="false"/>
      <protection locked="true" hidden="false"/>
    </xf>
    <xf numFmtId="164" fontId="20" fillId="3" borderId="1" xfId="0" applyFont="true" applyBorder="true" applyAlignment="true" applyProtection="false">
      <alignment horizontal="right" vertical="bottom" textRotation="0" wrapText="true" indent="0" shrinkToFit="false"/>
      <protection locked="true" hidden="false"/>
    </xf>
    <xf numFmtId="164" fontId="19" fillId="3" borderId="1" xfId="0" applyFont="true" applyBorder="true" applyAlignment="true" applyProtection="false">
      <alignment horizontal="right" vertical="bottom" textRotation="0" wrapText="true" indent="0" shrinkToFit="false"/>
      <protection locked="true" hidden="false"/>
    </xf>
    <xf numFmtId="164" fontId="27" fillId="0" borderId="0" xfId="0" applyFont="true" applyBorder="false" applyAlignment="true" applyProtection="false">
      <alignment horizontal="general" vertical="bottom" textRotation="0" wrapText="false" indent="0" shrinkToFit="false"/>
      <protection locked="true" hidden="false"/>
    </xf>
    <xf numFmtId="164" fontId="28" fillId="0" borderId="1" xfId="0" applyFont="true" applyBorder="true" applyAlignment="true" applyProtection="false">
      <alignment horizontal="general" vertical="bottom" textRotation="0" wrapText="false" indent="0" shrinkToFit="false"/>
      <protection locked="true" hidden="false"/>
    </xf>
    <xf numFmtId="165" fontId="29" fillId="4" borderId="1" xfId="0" applyFont="true" applyBorder="true" applyAlignment="true" applyProtection="false">
      <alignment horizontal="general" vertical="bottom" textRotation="0" wrapText="false" indent="0" shrinkToFit="false"/>
      <protection locked="true" hidden="false"/>
    </xf>
    <xf numFmtId="166" fontId="20" fillId="0" borderId="1" xfId="0" applyFont="true" applyBorder="true" applyAlignment="true" applyProtection="false">
      <alignment horizontal="general" vertical="bottom" textRotation="0" wrapText="false" indent="0" shrinkToFit="false"/>
      <protection locked="true" hidden="false"/>
    </xf>
    <xf numFmtId="164" fontId="28" fillId="3" borderId="1" xfId="0" applyFont="true" applyBorder="true" applyAlignment="true" applyProtection="false">
      <alignment horizontal="general" vertical="bottom" textRotation="0" wrapText="false" indent="0" shrinkToFit="false"/>
      <protection locked="true" hidden="false"/>
    </xf>
    <xf numFmtId="166" fontId="20" fillId="3" borderId="1" xfId="0" applyFont="true" applyBorder="true" applyAlignment="true" applyProtection="false">
      <alignment horizontal="general" vertical="bottom" textRotation="0" wrapText="false" indent="0" shrinkToFit="false"/>
      <protection locked="true" hidden="false"/>
    </xf>
    <xf numFmtId="164" fontId="27" fillId="0" borderId="1" xfId="0" applyFont="true" applyBorder="true" applyAlignment="true" applyProtection="false">
      <alignment horizontal="general" vertical="bottom" textRotation="0" wrapText="false" indent="0" shrinkToFit="false"/>
      <protection locked="true" hidden="false"/>
    </xf>
    <xf numFmtId="165" fontId="28" fillId="0" borderId="1" xfId="0" applyFont="true" applyBorder="true" applyAlignment="true" applyProtection="false">
      <alignment horizontal="general" vertical="bottom" textRotation="0" wrapText="false" indent="0" shrinkToFit="false"/>
      <protection locked="true" hidden="false"/>
    </xf>
    <xf numFmtId="164" fontId="20" fillId="4" borderId="1" xfId="0" applyFont="true" applyBorder="true" applyAlignment="true" applyProtection="false">
      <alignment horizontal="right" vertical="bottom" textRotation="0" wrapText="true" indent="0" shrinkToFit="false"/>
      <protection locked="true" hidden="false"/>
    </xf>
    <xf numFmtId="164" fontId="30" fillId="0" borderId="1" xfId="0" applyFont="true" applyBorder="true" applyAlignment="true" applyProtection="false">
      <alignment horizontal="right" vertical="bottom" textRotation="0" wrapText="true" indent="0" shrinkToFit="false"/>
      <protection locked="true" hidden="false"/>
    </xf>
    <xf numFmtId="164" fontId="30" fillId="3" borderId="1" xfId="0" applyFont="true" applyBorder="true" applyAlignment="true" applyProtection="false">
      <alignment horizontal="right" vertical="bottom" textRotation="0" wrapText="true" indent="0" shrinkToFit="false"/>
      <protection locked="true" hidden="false"/>
    </xf>
    <xf numFmtId="164" fontId="0" fillId="0" borderId="1" xfId="0" applyFont="false" applyBorder="true" applyAlignment="true" applyProtection="false">
      <alignment horizontal="general" vertical="bottom" textRotation="0" wrapText="false" indent="0" shrinkToFit="false"/>
      <protection locked="true" hidden="false"/>
    </xf>
    <xf numFmtId="164" fontId="31" fillId="0" borderId="0" xfId="0" applyFont="true" applyBorder="false" applyAlignment="true" applyProtection="false">
      <alignment horizontal="general" vertical="bottom" textRotation="0" wrapText="false" indent="0" shrinkToFit="false"/>
      <protection locked="true" hidden="false"/>
    </xf>
    <xf numFmtId="164" fontId="32" fillId="0" borderId="0" xfId="0" applyFont="true" applyBorder="false" applyAlignment="true" applyProtection="false">
      <alignment horizontal="general" vertical="bottom" textRotation="0" wrapText="false" indent="0" shrinkToFit="false"/>
      <protection locked="true" hidden="false"/>
    </xf>
    <xf numFmtId="167" fontId="26" fillId="4" borderId="1" xfId="0" applyFont="true" applyBorder="true" applyAlignment="true" applyProtection="false">
      <alignment horizontal="general" vertical="bottom" textRotation="0" wrapText="false" indent="0" shrinkToFit="false"/>
      <protection locked="true" hidden="false"/>
    </xf>
    <xf numFmtId="168" fontId="30" fillId="0" borderId="1" xfId="0" applyFont="true" applyBorder="true" applyAlignment="true" applyProtection="false">
      <alignment horizontal="general" vertical="bottom" textRotation="0" wrapText="false" indent="0" shrinkToFit="false"/>
      <protection locked="true" hidden="false"/>
    </xf>
    <xf numFmtId="168" fontId="20" fillId="0" borderId="1" xfId="0" applyFont="true" applyBorder="true" applyAlignment="true" applyProtection="false">
      <alignment horizontal="general" vertical="bottom" textRotation="0" wrapText="false" indent="0" shrinkToFit="false"/>
      <protection locked="true" hidden="false"/>
    </xf>
    <xf numFmtId="164" fontId="33" fillId="0" borderId="0" xfId="0" applyFont="true" applyBorder="false" applyAlignment="true" applyProtection="false">
      <alignment horizontal="general" vertical="bottom" textRotation="0" wrapText="false" indent="0" shrinkToFit="false"/>
      <protection locked="true" hidden="false"/>
    </xf>
    <xf numFmtId="168" fontId="34" fillId="0" borderId="1" xfId="0" applyFont="true" applyBorder="true" applyAlignment="true" applyProtection="false">
      <alignment horizontal="general" vertical="bottom" textRotation="0" wrapText="false" indent="0" shrinkToFit="false"/>
      <protection locked="true" hidden="false"/>
    </xf>
    <xf numFmtId="168" fontId="34" fillId="5" borderId="1" xfId="0" applyFont="true" applyBorder="true" applyAlignment="true" applyProtection="false">
      <alignment horizontal="general" vertical="bottom" textRotation="0" wrapText="false" indent="0" shrinkToFit="false"/>
      <protection locked="true" hidden="false"/>
    </xf>
    <xf numFmtId="164" fontId="34" fillId="0" borderId="0" xfId="0" applyFont="true" applyBorder="false" applyAlignment="true" applyProtection="false">
      <alignment horizontal="general" vertical="bottom" textRotation="0" wrapText="false" indent="0" shrinkToFit="false"/>
      <protection locked="true" hidden="false"/>
    </xf>
    <xf numFmtId="166" fontId="34" fillId="0" borderId="1" xfId="0" applyFont="true" applyBorder="true" applyAlignment="true" applyProtection="false">
      <alignment horizontal="general" vertical="bottom" textRotation="0" wrapText="false" indent="0" shrinkToFit="false"/>
      <protection locked="true" hidden="false"/>
    </xf>
    <xf numFmtId="164" fontId="36" fillId="0" borderId="0" xfId="0" applyFont="true" applyBorder="false" applyAlignment="true" applyProtection="false">
      <alignment horizontal="general" vertical="bottom" textRotation="0" wrapText="false" indent="0" shrinkToFit="false"/>
      <protection locked="true" hidden="false"/>
    </xf>
    <xf numFmtId="164" fontId="37" fillId="6" borderId="1" xfId="0" applyFont="true" applyBorder="true" applyAlignment="true" applyProtection="false">
      <alignment horizontal="general" vertical="bottom" textRotation="0" wrapText="false" indent="0" shrinkToFit="false"/>
      <protection locked="true" hidden="false"/>
    </xf>
    <xf numFmtId="169" fontId="20" fillId="0" borderId="1" xfId="0" applyFont="true" applyBorder="true" applyAlignment="true" applyProtection="false">
      <alignment horizontal="general" vertical="bottom" textRotation="0" wrapText="false" indent="0" shrinkToFit="false"/>
      <protection locked="true" hidden="false"/>
    </xf>
    <xf numFmtId="169" fontId="20" fillId="3" borderId="1" xfId="0" applyFont="true" applyBorder="true" applyAlignment="true" applyProtection="false">
      <alignment horizontal="general" vertical="bottom" textRotation="0" wrapText="false" indent="0" shrinkToFit="false"/>
      <protection locked="true" hidden="false"/>
    </xf>
    <xf numFmtId="164" fontId="18" fillId="7" borderId="1" xfId="0" applyFont="true" applyBorder="true" applyAlignment="true" applyProtection="false">
      <alignment horizontal="center" vertical="center" textRotation="0" wrapText="true" indent="0" shrinkToFit="false"/>
      <protection locked="true" hidden="false"/>
    </xf>
    <xf numFmtId="169" fontId="26" fillId="4" borderId="1" xfId="0" applyFont="true" applyBorder="true" applyAlignment="true" applyProtection="false">
      <alignment horizontal="right" vertical="bottom" textRotation="0" wrapText="true" indent="0" shrinkToFit="false"/>
      <protection locked="true" hidden="false"/>
    </xf>
    <xf numFmtId="169" fontId="26" fillId="4" borderId="1" xfId="0" applyFont="true" applyBorder="true" applyAlignment="true" applyProtection="false">
      <alignment horizontal="general" vertical="bottom" textRotation="0" wrapText="false" indent="0" shrinkToFit="false"/>
      <protection locked="true" hidden="false"/>
    </xf>
    <xf numFmtId="169" fontId="37" fillId="0" borderId="1" xfId="0" applyFont="true" applyBorder="true" applyAlignment="true" applyProtection="false">
      <alignment horizontal="general" vertical="bottom" textRotation="0" wrapText="false" indent="0" shrinkToFit="false"/>
      <protection locked="true" hidden="false"/>
    </xf>
    <xf numFmtId="169" fontId="38" fillId="0" borderId="1" xfId="0" applyFont="true" applyBorder="true" applyAlignment="true" applyProtection="false">
      <alignment horizontal="general" vertical="bottom" textRotation="0" wrapText="false" indent="0" shrinkToFit="false"/>
      <protection locked="true" hidden="false"/>
    </xf>
    <xf numFmtId="164" fontId="27" fillId="3" borderId="1" xfId="0" applyFont="true" applyBorder="true" applyAlignment="true" applyProtection="false">
      <alignment horizontal="general" vertical="bottom" textRotation="0" wrapText="false" indent="0" shrinkToFit="false"/>
      <protection locked="true" hidden="false"/>
    </xf>
    <xf numFmtId="164" fontId="39" fillId="3" borderId="1" xfId="0" applyFont="true" applyBorder="true" applyAlignment="true" applyProtection="false">
      <alignment horizontal="general" vertical="bottom" textRotation="0" wrapText="false" indent="0" shrinkToFit="false"/>
      <protection locked="true" hidden="false"/>
    </xf>
    <xf numFmtId="164" fontId="0" fillId="3" borderId="1" xfId="0" applyFont="false" applyBorder="true" applyAlignment="true" applyProtection="false">
      <alignment horizontal="general" vertical="bottom" textRotation="0" wrapText="false" indent="0" shrinkToFit="false"/>
      <protection locked="true" hidden="false"/>
    </xf>
    <xf numFmtId="164" fontId="39" fillId="0" borderId="1" xfId="0" applyFont="true" applyBorder="true" applyAlignment="true" applyProtection="false">
      <alignment horizontal="general" vertical="bottom" textRotation="0" wrapText="false" indent="0" shrinkToFit="false"/>
      <protection locked="true" hidden="false"/>
    </xf>
    <xf numFmtId="164" fontId="40" fillId="0" borderId="0" xfId="0" applyFont="true" applyBorder="false" applyAlignment="true" applyProtection="false">
      <alignment horizontal="general" vertical="bottom" textRotation="0" wrapText="false" indent="0" shrinkToFit="false"/>
      <protection locked="true" hidden="false"/>
    </xf>
    <xf numFmtId="164" fontId="19" fillId="0" borderId="1" xfId="0" applyFont="true" applyBorder="true" applyAlignment="true" applyProtection="false">
      <alignment horizontal="general" vertical="bottom" textRotation="0" wrapText="false" indent="0" shrinkToFit="false"/>
      <protection locked="true" hidden="false"/>
    </xf>
    <xf numFmtId="164" fontId="19" fillId="3" borderId="1" xfId="0" applyFont="true" applyBorder="true" applyAlignment="true" applyProtection="false">
      <alignment horizontal="general" vertical="bottom" textRotation="0" wrapText="false" indent="0" shrinkToFit="false"/>
      <protection locked="true" hidden="false"/>
    </xf>
    <xf numFmtId="165" fontId="26" fillId="4" borderId="1" xfId="0" applyFont="true" applyBorder="true" applyAlignment="true" applyProtection="false">
      <alignment horizontal="general" vertical="bottom" textRotation="0" wrapText="false" indent="0" shrinkToFit="false"/>
      <protection locked="true" hidden="false"/>
    </xf>
    <xf numFmtId="164" fontId="20" fillId="0" borderId="0" xfId="0" applyFont="true" applyBorder="false" applyAlignment="true" applyProtection="false">
      <alignment horizontal="general" vertical="bottom" textRotation="0" wrapText="false" indent="0" shrinkToFit="false"/>
      <protection locked="true" hidden="false"/>
    </xf>
    <xf numFmtId="164" fontId="41" fillId="0" borderId="0" xfId="0" applyFont="true" applyBorder="false" applyAlignment="true" applyProtection="false">
      <alignment horizontal="general" vertical="bottom" textRotation="0" wrapText="false" indent="0" shrinkToFit="false"/>
      <protection locked="true" hidden="false"/>
    </xf>
    <xf numFmtId="169" fontId="29" fillId="4" borderId="1" xfId="0" applyFont="true" applyBorder="true" applyAlignment="true" applyProtection="false">
      <alignment horizontal="general" vertical="bottom" textRotation="0" wrapText="false" indent="0" shrinkToFit="false"/>
      <protection locked="true" hidden="false"/>
    </xf>
    <xf numFmtId="169" fontId="42" fillId="0" borderId="1" xfId="0" applyFont="true" applyBorder="true" applyAlignment="true" applyProtection="false">
      <alignment horizontal="general" vertical="bottom" textRotation="0" wrapText="false" indent="0" shrinkToFit="false"/>
      <protection locked="true" hidden="false"/>
    </xf>
    <xf numFmtId="169" fontId="37" fillId="5" borderId="1" xfId="0" applyFont="true" applyBorder="true" applyAlignment="true" applyProtection="false">
      <alignment horizontal="general" vertical="bottom" textRotation="0" wrapText="false" indent="0" shrinkToFit="false"/>
      <protection locked="true" hidden="false"/>
    </xf>
    <xf numFmtId="164" fontId="43" fillId="2" borderId="1" xfId="0" applyFont="true" applyBorder="true" applyAlignment="true" applyProtection="false">
      <alignment horizontal="center" vertical="center" textRotation="0" wrapText="tru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C00000"/>
      <rgbColor rgb="FF00FF00"/>
      <rgbColor rgb="FF0000FF"/>
      <rgbColor rgb="FFFFFF00"/>
      <rgbColor rgb="FFFF00FF"/>
      <rgbColor rgb="FF00FFFF"/>
      <rgbColor rgb="FF800000"/>
      <rgbColor rgb="FF008000"/>
      <rgbColor rgb="FF000080"/>
      <rgbColor rgb="FF548235"/>
      <rgbColor rgb="FF800080"/>
      <rgbColor rgb="FF1F4E79"/>
      <rgbColor rgb="FFB0B0B0"/>
      <rgbColor rgb="FF8496B0"/>
      <rgbColor rgb="FF9999FF"/>
      <rgbColor rgb="FF7030A0"/>
      <rgbColor rgb="FFFFF2CC"/>
      <rgbColor rgb="FFF6F8FB"/>
      <rgbColor rgb="FF660066"/>
      <rgbColor rgb="FFFF8080"/>
      <rgbColor rgb="FF1F6ED4"/>
      <rgbColor rgb="FFD6E4F0"/>
      <rgbColor rgb="FF000080"/>
      <rgbColor rgb="FFFF00FF"/>
      <rgbColor rgb="FFFFFF00"/>
      <rgbColor rgb="FF00FFFF"/>
      <rgbColor rgb="FF800080"/>
      <rgbColor rgb="FF800000"/>
      <rgbColor rgb="FF008080"/>
      <rgbColor rgb="FF0000FF"/>
      <rgbColor rgb="FF00CCFF"/>
      <rgbColor rgb="FFCCFFFF"/>
      <rgbColor rgb="FFE2EFDA"/>
      <rgbColor rgb="FFFFFF99"/>
      <rgbColor rgb="FF99CCFF"/>
      <rgbColor rgb="FFFF99CC"/>
      <rgbColor rgb="FFCC99FF"/>
      <rgbColor rgb="FFFFCC99"/>
      <rgbColor rgb="FF2E75B6"/>
      <rgbColor rgb="FF33CCCC"/>
      <rgbColor rgb="FF99CC00"/>
      <rgbColor rgb="FFFFCC00"/>
      <rgbColor rgb="FFFF9900"/>
      <rgbColor rgb="FFD4732A"/>
      <rgbColor rgb="FF5A6B7B"/>
      <rgbColor rgb="FF8496A8"/>
      <rgbColor rgb="FF16324F"/>
      <rgbColor rgb="FF339966"/>
      <rgbColor rgb="FF003300"/>
      <rgbColor rgb="FF333300"/>
      <rgbColor rgb="FFC55A11"/>
      <rgbColor rgb="FFC05F1D"/>
      <rgbColor rgb="FF1F3864"/>
      <rgbColor rgb="FF2B2B2B"/>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sharedStrings" Target="sharedStrings.xml"/>
</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1.xml.rels><?xml version="1.0" encoding="UTF-8"?>
<Relationships xmlns="http://schemas.openxmlformats.org/package/2006/relationships"><Relationship Id="rId1" Type="http://schemas.openxmlformats.org/officeDocument/2006/relationships/hyperlink" Target="&#1580;&#1583;&#1575;&#1608;&#1604;_&#1581;&#1610;&#1575;&#1583;_&#1605;&#1606;&#1587;&#1602;.xlsx" TargetMode="External"/><Relationship Id="rId2" Type="http://schemas.openxmlformats.org/officeDocument/2006/relationships/hyperlink" Target="&#1580;&#1583;&#1575;&#1608;&#1604;_&#1581;&#1610;&#1575;&#1583;_&#1605;&#1606;&#1587;&#1602;.xlsx" TargetMode="External"/><Relationship Id="rId3" Type="http://schemas.openxmlformats.org/officeDocument/2006/relationships/hyperlink" Target="&#1580;&#1583;&#1575;&#1608;&#1604;_&#1581;&#1610;&#1575;&#1583;_&#1605;&#1606;&#1587;&#1602;.xlsx" TargetMode="External"/><Relationship Id="rId4" Type="http://schemas.openxmlformats.org/officeDocument/2006/relationships/hyperlink" Target="&#1580;&#1583;&#1575;&#1608;&#1604;_&#1581;&#1610;&#1575;&#1583;_&#1605;&#1606;&#1587;&#1602;.xlsx" TargetMode="External"/><Relationship Id="rId5" Type="http://schemas.openxmlformats.org/officeDocument/2006/relationships/hyperlink" Target="&#1580;&#1583;&#1575;&#1608;&#1604;_&#1581;&#1610;&#1575;&#1583;_&#1605;&#1606;&#1587;&#1602;.xlsx" TargetMode="External"/><Relationship Id="rId6" Type="http://schemas.openxmlformats.org/officeDocument/2006/relationships/hyperlink" Target="&#1580;&#1583;&#1575;&#1608;&#1604;_&#1581;&#1610;&#1575;&#1583;_&#1605;&#1606;&#1587;&#1602;.xlsx" TargetMode="External"/><Relationship Id="rId7" Type="http://schemas.openxmlformats.org/officeDocument/2006/relationships/hyperlink" Target="&#1580;&#1583;&#1575;&#1608;&#1604;_&#1581;&#1610;&#1575;&#1583;_&#1605;&#1606;&#1587;&#1602;.xlsx" TargetMode="External"/><Relationship Id="rId8" Type="http://schemas.openxmlformats.org/officeDocument/2006/relationships/hyperlink" Target="&#1580;&#1583;&#1575;&#1608;&#1604;_&#1581;&#1610;&#1575;&#1583;_&#1605;&#1606;&#1587;&#1602;.xlsx" TargetMode="External"/><Relationship Id="rId9" Type="http://schemas.openxmlformats.org/officeDocument/2006/relationships/hyperlink" Target="&#1580;&#1583;&#1575;&#1608;&#1604;_&#1581;&#1610;&#1575;&#1583;_&#1605;&#1606;&#1587;&#1602;.xlsx" TargetMode="External"/><Relationship Id="rId10" Type="http://schemas.openxmlformats.org/officeDocument/2006/relationships/hyperlink" Target="&#1580;&#1583;&#1575;&#1608;&#1604;_&#1581;&#1610;&#1575;&#1583;_&#1605;&#1606;&#1587;&#1602;.xlsx" TargetMode="External"/><Relationship Id="rId11" Type="http://schemas.openxmlformats.org/officeDocument/2006/relationships/hyperlink" Target="&#1580;&#1583;&#1575;&#1608;&#1604;_&#1581;&#1610;&#1575;&#1583;_&#1605;&#1606;&#1587;&#1602;.xlsx" TargetMode="External"/><Relationship Id="rId12" Type="http://schemas.openxmlformats.org/officeDocument/2006/relationships/hyperlink" Target="&#1580;&#1583;&#1575;&#1608;&#1604;_&#1581;&#1610;&#1575;&#1583;_&#1605;&#1606;&#1587;&#1602;.xlsx" TargetMode="External"/><Relationship Id="rId13" Type="http://schemas.openxmlformats.org/officeDocument/2006/relationships/hyperlink" Target="&#1580;&#1583;&#1575;&#1608;&#1604;_&#1581;&#1610;&#1575;&#1583;_&#1605;&#1606;&#1587;&#1602;.xlsx" TargetMode="External"/><Relationship Id="rId14" Type="http://schemas.openxmlformats.org/officeDocument/2006/relationships/hyperlink" Target="&#1580;&#1583;&#1575;&#1608;&#1604;_&#1581;&#1610;&#1575;&#1583;_&#1605;&#1606;&#1587;&#1602;.xlsx" TargetMode="External"/><Relationship Id="rId15" Type="http://schemas.openxmlformats.org/officeDocument/2006/relationships/hyperlink" Target="&#1580;&#1583;&#1575;&#1608;&#1604;_&#1581;&#1610;&#1575;&#1583;_&#1605;&#1606;&#1587;&#1602;.xlsx" TargetMode="External"/><Relationship Id="rId16" Type="http://schemas.openxmlformats.org/officeDocument/2006/relationships/hyperlink" Target="&#1580;&#1583;&#1575;&#1608;&#1604;_&#1581;&#1610;&#1575;&#1583;_&#1605;&#1606;&#1587;&#1602;.xlsx" TargetMode="External"/><Relationship Id="rId17" Type="http://schemas.openxmlformats.org/officeDocument/2006/relationships/hyperlink" Target="&#1580;&#1583;&#1575;&#1608;&#1604;_&#1581;&#1610;&#1575;&#1583;_&#1605;&#1606;&#1587;&#1602;.xlsx" TargetMode="External"/><Relationship Id="rId18" Type="http://schemas.openxmlformats.org/officeDocument/2006/relationships/hyperlink" Target="&#1580;&#1583;&#1575;&#1608;&#1604;_&#1581;&#1610;&#1575;&#1583;_&#1605;&#1606;&#1587;&#1602;.xlsx" TargetMode="External"/><Relationship Id="rId19" Type="http://schemas.openxmlformats.org/officeDocument/2006/relationships/hyperlink" Target="&#1580;&#1583;&#1575;&#1608;&#1604;_&#1581;&#1610;&#1575;&#1583;_&#1605;&#1606;&#1587;&#1602;.xlsx" TargetMode="External"/>
</Relationships>
</file>

<file path=xl/worksheets/_rels/sheet4.xml.rels><?xml version="1.0" encoding="UTF-8"?>
<Relationships xmlns="http://schemas.openxmlformats.org/package/2006/relationships"><Relationship Id="rId1" Type="http://schemas.openxmlformats.org/officeDocument/2006/relationships/hyperlink" Target="https://addaxsa.com/" TargetMode="External"/><Relationship Id="rId2" Type="http://schemas.openxmlformats.org/officeDocument/2006/relationships/hyperlink" Target="https://ha-brand.com/" TargetMode="External"/><Relationship Id="rId3" Type="http://schemas.openxmlformats.org/officeDocument/2006/relationships/hyperlink" Target="https://swag.sa/" TargetMode="External"/><Relationship Id="rId4" Type="http://schemas.openxmlformats.org/officeDocument/2006/relationships/hyperlink" Target="https://zbrandsa.com/" TargetMode="External"/><Relationship Id="rId5" Type="http://schemas.openxmlformats.org/officeDocument/2006/relationships/hyperlink" Target="https://saudiethos.net/" TargetMode="External"/><Relationship Id="rId6" Type="http://schemas.openxmlformats.org/officeDocument/2006/relationships/hyperlink" Target="https://zrafe.com/" TargetMode="External"/><Relationship Id="rId7" Type="http://schemas.openxmlformats.org/officeDocument/2006/relationships/hyperlink" Target="https://ramady.sa/" TargetMode="External"/><Relationship Id="rId8" Type="http://schemas.openxmlformats.org/officeDocument/2006/relationships/hyperlink" Target="https://1886riyadh.com/" TargetMode="External"/><Relationship Id="rId9" Type="http://schemas.openxmlformats.org/officeDocument/2006/relationships/hyperlink" Target="https://hump.sa/" TargetMode="External"/><Relationship Id="rId10" Type="http://schemas.openxmlformats.org/officeDocument/2006/relationships/hyperlink" Target="https://www.urbnlot.com/" TargetMode="External"/><Relationship Id="rId11" Type="http://schemas.openxmlformats.org/officeDocument/2006/relationships/hyperlink" Target="https://www.tiktok.com/@tharan.ksa" TargetMode="External"/><Relationship Id="rId12" Type="http://schemas.openxmlformats.org/officeDocument/2006/relationships/hyperlink" Target="https://en-sa.sssports.com/" TargetMode="External"/><Relationship Id="rId13" Type="http://schemas.openxmlformats.org/officeDocument/2006/relationships/hyperlink" Target="https://ar.shein.com/" TargetMode="External"/><Relationship Id="rId14" Type="http://schemas.openxmlformats.org/officeDocument/2006/relationships/hyperlink" Target="https://terazisa.com/ar" TargetMode="Externa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16324F"/>
    <pageSetUpPr fitToPage="false"/>
  </sheetPr>
  <dimension ref="B2:C37"/>
  <sheetViews>
    <sheetView showFormulas="false" showGridLines="false" showRowColHeaders="true" showZeros="true" rightToLeft="tru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4"/>
    <col collapsed="false" customWidth="true" hidden="false" outlineLevel="0" max="2" min="2" style="1" width="34"/>
    <col collapsed="false" customWidth="true" hidden="false" outlineLevel="0" max="3" min="3" style="1" width="44"/>
    <col collapsed="false" customWidth="true" hidden="false" outlineLevel="0" max="4" min="4" style="1" width="26"/>
  </cols>
  <sheetData>
    <row r="2" customFormat="false" ht="40.5" hidden="false" customHeight="true" outlineLevel="0" collapsed="false">
      <c r="B2" s="2" t="s">
        <v>0</v>
      </c>
    </row>
    <row r="3" customFormat="false" ht="26.25" hidden="false" customHeight="true" outlineLevel="0" collapsed="false">
      <c r="B3" s="3" t="s">
        <v>1</v>
      </c>
    </row>
    <row r="4" customFormat="false" ht="20.25" hidden="false" customHeight="true" outlineLevel="0" collapsed="false">
      <c r="B4" s="4" t="s">
        <v>2</v>
      </c>
    </row>
    <row r="6" customFormat="false" ht="15" hidden="false" customHeight="true" outlineLevel="0" collapsed="false">
      <c r="B6" s="5" t="s">
        <v>3</v>
      </c>
      <c r="C6" s="5" t="s">
        <v>4</v>
      </c>
    </row>
    <row r="7" customFormat="false" ht="18.75" hidden="false" customHeight="true" outlineLevel="0" collapsed="false">
      <c r="B7" s="6" t="s">
        <v>5</v>
      </c>
      <c r="C7" s="6" t="s">
        <v>6</v>
      </c>
    </row>
    <row r="9" customFormat="false" ht="15" hidden="false" customHeight="true" outlineLevel="0" collapsed="false">
      <c r="B9" s="7" t="s">
        <v>7</v>
      </c>
      <c r="C9" s="5" t="s">
        <v>8</v>
      </c>
    </row>
    <row r="10" customFormat="false" ht="18.75" hidden="false" customHeight="true" outlineLevel="0" collapsed="false">
      <c r="B10" s="8" t="s">
        <v>9</v>
      </c>
      <c r="C10" s="6" t="s">
        <v>10</v>
      </c>
    </row>
    <row r="12" customFormat="false" ht="15" hidden="false" customHeight="true" outlineLevel="0" collapsed="false">
      <c r="B12" s="5" t="s">
        <v>11</v>
      </c>
      <c r="C12" s="5" t="s">
        <v>12</v>
      </c>
    </row>
    <row r="13" customFormat="false" ht="18.75" hidden="false" customHeight="true" outlineLevel="0" collapsed="false">
      <c r="B13" s="6" t="s">
        <v>13</v>
      </c>
      <c r="C13" s="9" t="s">
        <v>14</v>
      </c>
    </row>
    <row r="16" customFormat="false" ht="17.25" hidden="false" customHeight="true" outlineLevel="0" collapsed="false">
      <c r="B16" s="10" t="s">
        <v>15</v>
      </c>
    </row>
    <row r="17" customFormat="false" ht="15" hidden="false" customHeight="true" outlineLevel="0" collapsed="false">
      <c r="B17" s="11" t="s">
        <v>16</v>
      </c>
      <c r="C17" s="5" t="s">
        <v>17</v>
      </c>
    </row>
    <row r="18" customFormat="false" ht="15" hidden="false" customHeight="true" outlineLevel="0" collapsed="false">
      <c r="B18" s="11" t="s">
        <v>18</v>
      </c>
      <c r="C18" s="5" t="s">
        <v>17</v>
      </c>
    </row>
    <row r="19" customFormat="false" ht="15" hidden="false" customHeight="true" outlineLevel="0" collapsed="false">
      <c r="B19" s="11" t="s">
        <v>19</v>
      </c>
      <c r="C19" s="5" t="s">
        <v>20</v>
      </c>
    </row>
    <row r="20" customFormat="false" ht="15" hidden="false" customHeight="true" outlineLevel="0" collapsed="false">
      <c r="B20" s="11" t="s">
        <v>21</v>
      </c>
      <c r="C20" s="5" t="s">
        <v>20</v>
      </c>
    </row>
    <row r="21" customFormat="false" ht="15" hidden="false" customHeight="true" outlineLevel="0" collapsed="false">
      <c r="B21" s="11" t="s">
        <v>22</v>
      </c>
      <c r="C21" s="5" t="s">
        <v>20</v>
      </c>
    </row>
    <row r="22" customFormat="false" ht="15" hidden="false" customHeight="true" outlineLevel="0" collapsed="false">
      <c r="B22" s="11" t="s">
        <v>23</v>
      </c>
      <c r="C22" s="5" t="s">
        <v>20</v>
      </c>
    </row>
    <row r="23" customFormat="false" ht="15" hidden="false" customHeight="true" outlineLevel="0" collapsed="false">
      <c r="B23" s="11" t="s">
        <v>24</v>
      </c>
      <c r="C23" s="5" t="s">
        <v>25</v>
      </c>
    </row>
    <row r="24" customFormat="false" ht="15" hidden="false" customHeight="true" outlineLevel="0" collapsed="false">
      <c r="B24" s="11" t="s">
        <v>26</v>
      </c>
      <c r="C24" s="5" t="s">
        <v>25</v>
      </c>
    </row>
    <row r="25" customFormat="false" ht="15" hidden="false" customHeight="true" outlineLevel="0" collapsed="false">
      <c r="B25" s="11" t="s">
        <v>27</v>
      </c>
      <c r="C25" s="5" t="s">
        <v>25</v>
      </c>
    </row>
    <row r="26" customFormat="false" ht="15" hidden="false" customHeight="true" outlineLevel="0" collapsed="false">
      <c r="B26" s="11" t="s">
        <v>28</v>
      </c>
      <c r="C26" s="5" t="s">
        <v>25</v>
      </c>
    </row>
    <row r="27" customFormat="false" ht="15" hidden="false" customHeight="true" outlineLevel="0" collapsed="false">
      <c r="B27" s="11" t="s">
        <v>29</v>
      </c>
      <c r="C27" s="5" t="s">
        <v>25</v>
      </c>
    </row>
    <row r="28" customFormat="false" ht="15" hidden="false" customHeight="true" outlineLevel="0" collapsed="false">
      <c r="B28" s="11" t="s">
        <v>30</v>
      </c>
      <c r="C28" s="5" t="s">
        <v>25</v>
      </c>
    </row>
    <row r="29" customFormat="false" ht="15" hidden="false" customHeight="true" outlineLevel="0" collapsed="false">
      <c r="B29" s="11" t="s">
        <v>31</v>
      </c>
      <c r="C29" s="5" t="s">
        <v>32</v>
      </c>
    </row>
    <row r="30" customFormat="false" ht="15" hidden="false" customHeight="true" outlineLevel="0" collapsed="false">
      <c r="B30" s="11" t="s">
        <v>33</v>
      </c>
      <c r="C30" s="5" t="s">
        <v>32</v>
      </c>
    </row>
    <row r="31" customFormat="false" ht="15" hidden="false" customHeight="true" outlineLevel="0" collapsed="false">
      <c r="B31" s="11" t="s">
        <v>34</v>
      </c>
      <c r="C31" s="5" t="s">
        <v>32</v>
      </c>
    </row>
    <row r="32" customFormat="false" ht="15" hidden="false" customHeight="true" outlineLevel="0" collapsed="false">
      <c r="B32" s="11" t="s">
        <v>35</v>
      </c>
      <c r="C32" s="5" t="s">
        <v>36</v>
      </c>
    </row>
    <row r="33" customFormat="false" ht="15" hidden="false" customHeight="true" outlineLevel="0" collapsed="false">
      <c r="B33" s="11" t="s">
        <v>37</v>
      </c>
      <c r="C33" s="5" t="s">
        <v>36</v>
      </c>
    </row>
    <row r="34" customFormat="false" ht="15" hidden="false" customHeight="true" outlineLevel="0" collapsed="false">
      <c r="B34" s="11" t="s">
        <v>38</v>
      </c>
      <c r="C34" s="5" t="s">
        <v>36</v>
      </c>
    </row>
    <row r="35" customFormat="false" ht="15" hidden="false" customHeight="true" outlineLevel="0" collapsed="false">
      <c r="B35" s="11" t="s">
        <v>39</v>
      </c>
      <c r="C35" s="5" t="s">
        <v>36</v>
      </c>
    </row>
    <row r="37" customFormat="false" ht="21.75" hidden="false" customHeight="true" outlineLevel="0" collapsed="false">
      <c r="B37" s="12" t="s">
        <v>40</v>
      </c>
    </row>
  </sheetData>
  <hyperlinks>
    <hyperlink ref="B17" r:id="rId1" location="'1-دفتر%20الحقائق'!A1" display="1-دفتر الحقائق"/>
    <hyperlink ref="B18" r:id="rId2" location="'2-فجوات%20البيانات'!A1" display="2-فجوات البيانات"/>
    <hyperlink ref="B19" r:id="rId3" location="'3-المنافسون'!A1" display="3-المنافسون"/>
    <hyperlink ref="B20" r:id="rId4" location="'4-الخامات%20والقصات'!A1" display="4-الخامات والقصات"/>
    <hyperlink ref="B21" r:id="rId5" location="'5-مصفوفة%20الألوان'!A1" display="5-مصفوفة الألوان"/>
    <hyperlink ref="B22" r:id="rId6" location="'6-مقارنة%20المصانع'!A1" display="6-مقارنة المصانع"/>
    <hyperlink ref="B23" r:id="rId7" location="'7-اقتصاديات%20الوحدة'!A1" display="7-اقتصاديات الوحدة"/>
    <hyperlink ref="B24" r:id="rId8" location="'8-الحساسية'!A1" display="8-الحساسية"/>
    <hyperlink ref="B25" r:id="rId9" location="'9-الميزانية'!A1" display="9-الميزانية"/>
    <hyperlink ref="B26" r:id="rId10" location="'10-التوقعات'!A1" display="10-التوقعات"/>
    <hyperlink ref="B27" r:id="rId11" location="'11-نقطة%20التعادل'!A1" display="11-نقطة التعادل"/>
    <hyperlink ref="B28" r:id="rId12" location="'12-التدفق%20النقدي'!A1" display="12-التدفق النقدي"/>
    <hyperlink ref="B29" r:id="rId13" location="'13-الإنفاق%20الإعلاني'!A1" display="13-الإنفاق الإعلاني"/>
    <hyperlink ref="B30" r:id="rId14" location="'14-محتوى%2030%20يوم'!A1" display="14-محتوى 30 يوم"/>
    <hyperlink ref="B31" r:id="rId15" location="'15-حملات%208%20أسابيع'!A1" display="15-حملات 8 أسابيع"/>
    <hyperlink ref="B32" r:id="rId16" location="'16-تنفيذ%2060%20يوم'!A1" display="16-تنفيذ 60 يوم"/>
    <hyperlink ref="B33" r:id="rId17" location="'17-لوحة%20المؤشرات'!A1" display="17-لوحة المؤشرات"/>
    <hyperlink ref="B34" r:id="rId18" location="'18-سجل%20المخاطر'!A1" display="18-سجل المخاطر"/>
    <hyperlink ref="B35" r:id="rId19" location="'19-بوابات%20القرار'!A1" display="19-بوابات القرار"/>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false"/>
  </sheetPr>
  <dimension ref="A1:F15"/>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4" min="2" style="1" width="16"/>
    <col collapsed="false" customWidth="true" hidden="false" outlineLevel="0" max="5" min="5" style="1" width="50"/>
    <col collapsed="false" customWidth="true" hidden="false" outlineLevel="0" max="6" min="6" style="1" width="22"/>
  </cols>
  <sheetData>
    <row r="1" customFormat="false" ht="15" hidden="false" customHeight="true" outlineLevel="0" collapsed="false">
      <c r="A1" s="13" t="s">
        <v>452</v>
      </c>
    </row>
    <row r="3" customFormat="false" ht="26.25" hidden="false" customHeight="true" outlineLevel="0" collapsed="false">
      <c r="A3" s="14" t="s">
        <v>453</v>
      </c>
      <c r="B3" s="14" t="s">
        <v>454</v>
      </c>
      <c r="C3" s="14" t="s">
        <v>455</v>
      </c>
      <c r="D3" s="14" t="s">
        <v>456</v>
      </c>
      <c r="E3" s="14" t="s">
        <v>411</v>
      </c>
      <c r="F3" s="56" t="s">
        <v>457</v>
      </c>
    </row>
    <row r="4" customFormat="false" ht="15" hidden="false" customHeight="true" outlineLevel="0" collapsed="false">
      <c r="A4" s="27" t="s">
        <v>458</v>
      </c>
      <c r="B4" s="57" t="n">
        <v>4000</v>
      </c>
      <c r="C4" s="57" t="n">
        <v>4000</v>
      </c>
      <c r="D4" s="57" t="n">
        <v>4000</v>
      </c>
      <c r="E4" s="27" t="s">
        <v>459</v>
      </c>
      <c r="F4" s="58" t="n">
        <v>4000</v>
      </c>
    </row>
    <row r="5" customFormat="false" ht="15" hidden="false" customHeight="true" outlineLevel="0" collapsed="false">
      <c r="A5" s="29" t="s">
        <v>460</v>
      </c>
      <c r="B5" s="57" t="n">
        <v>3000</v>
      </c>
      <c r="C5" s="57" t="n">
        <v>3000</v>
      </c>
      <c r="D5" s="57" t="n">
        <v>3000</v>
      </c>
      <c r="E5" s="29" t="s">
        <v>461</v>
      </c>
      <c r="F5" s="58" t="n">
        <v>3000</v>
      </c>
    </row>
    <row r="6" customFormat="false" ht="23.25" hidden="false" customHeight="true" outlineLevel="0" collapsed="false">
      <c r="A6" s="27" t="s">
        <v>462</v>
      </c>
      <c r="B6" s="57" t="n">
        <v>6900</v>
      </c>
      <c r="C6" s="57" t="n">
        <v>6900</v>
      </c>
      <c r="D6" s="57" t="n">
        <v>4600</v>
      </c>
      <c r="E6" s="27" t="s">
        <v>463</v>
      </c>
      <c r="F6" s="58" t="n">
        <v>6900</v>
      </c>
    </row>
    <row r="7" customFormat="false" ht="15" hidden="false" customHeight="true" outlineLevel="0" collapsed="false">
      <c r="A7" s="29" t="s">
        <v>464</v>
      </c>
      <c r="B7" s="57" t="n">
        <v>500</v>
      </c>
      <c r="C7" s="57" t="n">
        <v>500</v>
      </c>
      <c r="D7" s="57" t="n">
        <v>500</v>
      </c>
      <c r="E7" s="29" t="s">
        <v>465</v>
      </c>
      <c r="F7" s="58" t="n">
        <v>500</v>
      </c>
    </row>
    <row r="8" customFormat="false" ht="15" hidden="false" customHeight="true" outlineLevel="0" collapsed="false">
      <c r="A8" s="27" t="s">
        <v>466</v>
      </c>
      <c r="B8" s="57" t="n">
        <v>300</v>
      </c>
      <c r="C8" s="57" t="n">
        <v>300</v>
      </c>
      <c r="D8" s="57" t="n">
        <v>0</v>
      </c>
      <c r="E8" s="27" t="s">
        <v>467</v>
      </c>
      <c r="F8" s="58" t="n">
        <v>300</v>
      </c>
    </row>
    <row r="9" customFormat="false" ht="23.25" hidden="false" customHeight="true" outlineLevel="0" collapsed="false">
      <c r="A9" s="29" t="s">
        <v>468</v>
      </c>
      <c r="B9" s="57" t="n">
        <v>900</v>
      </c>
      <c r="C9" s="57" t="n">
        <v>900</v>
      </c>
      <c r="D9" s="57" t="n">
        <v>900</v>
      </c>
      <c r="E9" s="29" t="s">
        <v>469</v>
      </c>
      <c r="F9" s="58" t="n">
        <v>900</v>
      </c>
    </row>
    <row r="10" customFormat="false" ht="15" hidden="false" customHeight="true" outlineLevel="0" collapsed="false">
      <c r="A10" s="27" t="s">
        <v>470</v>
      </c>
      <c r="B10" s="57" t="n">
        <v>6000</v>
      </c>
      <c r="C10" s="57" t="n">
        <v>8000</v>
      </c>
      <c r="D10" s="57" t="n">
        <v>12000</v>
      </c>
      <c r="E10" s="27" t="s">
        <v>471</v>
      </c>
      <c r="F10" s="58" t="n">
        <v>12000</v>
      </c>
    </row>
    <row r="11" customFormat="false" ht="15" hidden="false" customHeight="true" outlineLevel="0" collapsed="false">
      <c r="A11" s="29" t="s">
        <v>472</v>
      </c>
      <c r="B11" s="57" t="n">
        <v>3400</v>
      </c>
      <c r="C11" s="57" t="n">
        <v>1400</v>
      </c>
      <c r="D11" s="57" t="n">
        <v>0</v>
      </c>
      <c r="E11" s="29" t="s">
        <v>473</v>
      </c>
      <c r="F11" s="58" t="n">
        <v>1700</v>
      </c>
    </row>
    <row r="12" customFormat="false" ht="15" hidden="false" customHeight="true" outlineLevel="0" collapsed="false">
      <c r="A12" s="36" t="s">
        <v>474</v>
      </c>
      <c r="B12" s="59" t="n">
        <f aca="false">SUM(B4:B11)</f>
        <v>25000</v>
      </c>
      <c r="C12" s="59" t="n">
        <f aca="false">SUM(C4:C11)</f>
        <v>25000</v>
      </c>
      <c r="D12" s="59" t="n">
        <f aca="false">SUM(D4:D11)</f>
        <v>25000</v>
      </c>
      <c r="E12" s="41"/>
      <c r="F12" s="60" t="n">
        <f aca="false">SUM(F4:F11)</f>
        <v>29300</v>
      </c>
    </row>
    <row r="13" customFormat="false" ht="15" hidden="false" customHeight="true" outlineLevel="0" collapsed="false">
      <c r="A13" s="61" t="s">
        <v>475</v>
      </c>
      <c r="B13" s="62" t="str">
        <f aca="false">IF(B12&lt;=25000,"✓ ضمن السقف","✗ تجاوز!")</f>
        <v>✓ ضمن السقف</v>
      </c>
      <c r="C13" s="62" t="str">
        <f aca="false">IF(C12&lt;=25000,"✓ ضمن السقف","✗ تجاوز!")</f>
        <v>✓ ضمن السقف</v>
      </c>
      <c r="D13" s="62" t="str">
        <f aca="false">IF(D12&lt;=25000,"✓ ضمن السقف","✗ تجاوز!")</f>
        <v>✓ ضمن السقف</v>
      </c>
      <c r="E13" s="63"/>
      <c r="F13" s="64" t="str">
        <f aca="false">IF(F12&lt;=25000,"✓ ضمن السقف","✗ فوق السقف بـ"&amp;TEXT(F12-25000,"#,##0"))</f>
        <v>✗ فوق السقف بـ4,300</v>
      </c>
    </row>
    <row r="15" customFormat="false" ht="15" hidden="false" customHeight="true" outlineLevel="0" collapsed="false">
      <c r="A15" s="52" t="s">
        <v>476</v>
      </c>
      <c r="B15" s="1" t="n">
        <v>4000</v>
      </c>
      <c r="C15" s="1" t="n">
        <v>1900</v>
      </c>
      <c r="D15" s="1" t="n">
        <v>0</v>
      </c>
      <c r="E15" s="65" t="s">
        <v>473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false"/>
  </sheetPr>
  <dimension ref="A1:D18"/>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4" min="2" style="1" width="16"/>
  </cols>
  <sheetData>
    <row r="1" customFormat="false" ht="15" hidden="false" customHeight="true" outlineLevel="0" collapsed="false">
      <c r="A1" s="43" t="s">
        <v>477</v>
      </c>
    </row>
    <row r="3" customFormat="false" ht="15" hidden="false" customHeight="true" outlineLevel="0" collapsed="false">
      <c r="A3" s="14" t="s">
        <v>453</v>
      </c>
      <c r="B3" s="14" t="s">
        <v>478</v>
      </c>
      <c r="C3" s="14" t="s">
        <v>479</v>
      </c>
      <c r="D3" s="14" t="s">
        <v>480</v>
      </c>
    </row>
    <row r="4" customFormat="false" ht="15" hidden="false" customHeight="true" outlineLevel="0" collapsed="false">
      <c r="A4" s="66" t="s">
        <v>481</v>
      </c>
      <c r="B4" s="58" t="n">
        <v>26</v>
      </c>
      <c r="C4" s="58" t="n">
        <v>23</v>
      </c>
      <c r="D4" s="58" t="n">
        <v>20</v>
      </c>
    </row>
    <row r="5" customFormat="false" ht="15" hidden="false" customHeight="true" outlineLevel="0" collapsed="false">
      <c r="A5" s="67" t="s">
        <v>429</v>
      </c>
      <c r="B5" s="58" t="n">
        <v>169</v>
      </c>
      <c r="C5" s="58" t="n">
        <v>169</v>
      </c>
      <c r="D5" s="58" t="n">
        <v>169</v>
      </c>
    </row>
    <row r="6" customFormat="false" ht="15" hidden="false" customHeight="true" outlineLevel="0" collapsed="false">
      <c r="A6" s="66" t="s">
        <v>482</v>
      </c>
      <c r="B6" s="58" t="n">
        <v>300</v>
      </c>
      <c r="C6" s="58" t="n">
        <v>300</v>
      </c>
      <c r="D6" s="58" t="n">
        <v>300</v>
      </c>
    </row>
    <row r="7" customFormat="false" ht="15" hidden="false" customHeight="true" outlineLevel="0" collapsed="false">
      <c r="A7" s="67" t="s">
        <v>483</v>
      </c>
      <c r="B7" s="68" t="n">
        <v>0.35</v>
      </c>
      <c r="C7" s="68" t="n">
        <v>0.6</v>
      </c>
      <c r="D7" s="68" t="n">
        <v>0.9</v>
      </c>
    </row>
    <row r="8" customFormat="false" ht="15" hidden="false" customHeight="true" outlineLevel="0" collapsed="false">
      <c r="A8" s="66" t="s">
        <v>484</v>
      </c>
      <c r="B8" s="54" t="n">
        <f aca="false">ROUND(B6*B7*0.93,0)</f>
        <v>98</v>
      </c>
      <c r="C8" s="54" t="n">
        <f aca="false">ROUND(C6*C7*0.93,0)</f>
        <v>167</v>
      </c>
      <c r="D8" s="54" t="n">
        <f aca="false">ROUND(D6*D7*0.93,0)</f>
        <v>251</v>
      </c>
    </row>
    <row r="9" customFormat="false" ht="15" hidden="false" customHeight="true" outlineLevel="0" collapsed="false">
      <c r="A9" s="35" t="s">
        <v>485</v>
      </c>
      <c r="B9" s="58" t="n">
        <v>70</v>
      </c>
      <c r="C9" s="58" t="n">
        <v>50</v>
      </c>
      <c r="D9" s="58" t="n">
        <v>40</v>
      </c>
    </row>
    <row r="10" customFormat="false" ht="15" hidden="false" customHeight="true" outlineLevel="0" collapsed="false">
      <c r="A10" s="66" t="s">
        <v>486</v>
      </c>
      <c r="B10" s="54" t="n">
        <f aca="false">ROUND(B8*B9,0)</f>
        <v>6860</v>
      </c>
      <c r="C10" s="54" t="n">
        <f aca="false">ROUND(C8*C9,0)</f>
        <v>8350</v>
      </c>
      <c r="D10" s="54" t="n">
        <f aca="false">ROUND(D8*D9,0)</f>
        <v>10040</v>
      </c>
    </row>
    <row r="11" customFormat="false" ht="15" hidden="false" customHeight="true" outlineLevel="0" collapsed="false">
      <c r="A11" s="67" t="s">
        <v>487</v>
      </c>
      <c r="B11" s="55" t="n">
        <f aca="false">B8*B5</f>
        <v>16562</v>
      </c>
      <c r="C11" s="55" t="n">
        <f aca="false">C8*C5</f>
        <v>28223</v>
      </c>
      <c r="D11" s="55" t="n">
        <f aca="false">D8*D5</f>
        <v>42419</v>
      </c>
    </row>
    <row r="12" customFormat="false" ht="15" hidden="false" customHeight="true" outlineLevel="0" collapsed="false">
      <c r="A12" s="66" t="s">
        <v>488</v>
      </c>
      <c r="B12" s="54" t="n">
        <f aca="false">B5-B4-'7-اقتصاديات الوحدة'!$B$5-'7-اقتصاديات الوحدة'!$B$6-(1-'7-اقتصاديات الوحدة'!$B$9)*(B5*'7-اقتصاديات الوحدة'!$B$7+'7-اقتصاديات الوحدة'!$B$8)-'7-اقتصاديات الوحدة'!$B$9*('7-اقتصاديات الوحدة'!$B$10+B5*'7-اقتصاديات الوحدة'!$B$11)-'7-اقتصاديات الوحدة'!$B$12*'7-اقتصاديات الوحدة'!$B$6*2-'7-اقتصاديات الوحدة'!$B$9*'7-اقتصاديات الوحدة'!$B$13*'7-اقتصاديات الوحدة'!$B$6*2</f>
        <v>107.377</v>
      </c>
      <c r="C12" s="54" t="n">
        <f aca="false">C5-C4-'7-اقتصاديات الوحدة'!$B$5-'7-اقتصاديات الوحدة'!$B$6-(1-'7-اقتصاديات الوحدة'!$B$9)*(C5*'7-اقتصاديات الوحدة'!$B$7+'7-اقتصاديات الوحدة'!$B$8)-'7-اقتصاديات الوحدة'!$B$9*('7-اقتصاديات الوحدة'!$B$10+C5*'7-اقتصاديات الوحدة'!$B$11)-'7-اقتصاديات الوحدة'!$B$12*'7-اقتصاديات الوحدة'!$B$6*2-'7-اقتصاديات الوحدة'!$B$9*'7-اقتصاديات الوحدة'!$B$13*'7-اقتصاديات الوحدة'!$B$6*2</f>
        <v>110.377</v>
      </c>
      <c r="D12" s="54" t="n">
        <f aca="false">D5-D4-'7-اقتصاديات الوحدة'!$B$5-'7-اقتصاديات الوحدة'!$B$6-(1-'7-اقتصاديات الوحدة'!$B$9)*(D5*'7-اقتصاديات الوحدة'!$B$7+'7-اقتصاديات الوحدة'!$B$8)-'7-اقتصاديات الوحدة'!$B$9*('7-اقتصاديات الوحدة'!$B$10+D5*'7-اقتصاديات الوحدة'!$B$11)-'7-اقتصاديات الوحدة'!$B$12*'7-اقتصاديات الوحدة'!$B$6*2-'7-اقتصاديات الوحدة'!$B$9*'7-اقتصاديات الوحدة'!$B$13*'7-اقتصاديات الوحدة'!$B$6*2</f>
        <v>113.377</v>
      </c>
    </row>
    <row r="13" customFormat="false" ht="15" hidden="false" customHeight="true" outlineLevel="0" collapsed="false">
      <c r="A13" s="67" t="s">
        <v>489</v>
      </c>
      <c r="B13" s="55" t="n">
        <f aca="false">ROUND(B12*B8,0)</f>
        <v>10523</v>
      </c>
      <c r="C13" s="55" t="n">
        <f aca="false">ROUND(C12*C8,0)</f>
        <v>18433</v>
      </c>
      <c r="D13" s="55" t="n">
        <f aca="false">ROUND(D12*D8,0)</f>
        <v>28458</v>
      </c>
    </row>
    <row r="14" customFormat="false" ht="15" hidden="false" customHeight="true" outlineLevel="0" collapsed="false">
      <c r="A14" s="66" t="s">
        <v>490</v>
      </c>
      <c r="B14" s="54" t="n">
        <f aca="false">B13-B10</f>
        <v>3663</v>
      </c>
      <c r="C14" s="54" t="n">
        <f aca="false">C13-C10</f>
        <v>10083</v>
      </c>
      <c r="D14" s="54" t="n">
        <f aca="false">D13-D10</f>
        <v>18418</v>
      </c>
    </row>
    <row r="15" customFormat="false" ht="15" hidden="false" customHeight="true" outlineLevel="0" collapsed="false">
      <c r="A15" s="67" t="s">
        <v>491</v>
      </c>
      <c r="B15" s="58" t="n">
        <v>900</v>
      </c>
      <c r="C15" s="58" t="n">
        <v>900</v>
      </c>
      <c r="D15" s="58" t="n">
        <v>900</v>
      </c>
    </row>
    <row r="16" customFormat="false" ht="15" hidden="false" customHeight="true" outlineLevel="0" collapsed="false">
      <c r="A16" s="66" t="s">
        <v>492</v>
      </c>
      <c r="B16" s="54" t="n">
        <f aca="false">B14-B15</f>
        <v>2763</v>
      </c>
      <c r="C16" s="54" t="n">
        <f aca="false">C14-C15</f>
        <v>9183</v>
      </c>
      <c r="D16" s="54" t="n">
        <f aca="false">D14-D15</f>
        <v>17518</v>
      </c>
    </row>
    <row r="18" customFormat="false" ht="15" hidden="false" customHeight="true" outlineLevel="0" collapsed="false">
      <c r="A18" s="52" t="s">
        <v>493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false"/>
  </sheetPr>
  <dimension ref="A1:B11"/>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6"/>
    <col collapsed="false" customWidth="true" hidden="false" outlineLevel="0" max="2" min="2" style="1" width="16"/>
  </cols>
  <sheetData>
    <row r="1" customFormat="false" ht="15" hidden="false" customHeight="true" outlineLevel="0" collapsed="false">
      <c r="A1" s="13" t="s">
        <v>494</v>
      </c>
    </row>
    <row r="3" customFormat="false" ht="15" hidden="false" customHeight="true" outlineLevel="0" collapsed="false">
      <c r="A3" s="24" t="s">
        <v>495</v>
      </c>
      <c r="B3" s="54" t="n">
        <f aca="false">'7-اقتصاديات الوحدة'!B21</f>
        <v>110.377</v>
      </c>
    </row>
    <row r="4" customFormat="false" ht="15" hidden="false" customHeight="true" outlineLevel="0" collapsed="false">
      <c r="A4" s="69" t="s">
        <v>496</v>
      </c>
      <c r="B4" s="58" t="n">
        <v>40</v>
      </c>
    </row>
    <row r="5" customFormat="false" ht="15" hidden="false" customHeight="true" outlineLevel="0" collapsed="false">
      <c r="A5" s="24" t="s">
        <v>497</v>
      </c>
      <c r="B5" s="54" t="n">
        <f aca="false">B3-B4</f>
        <v>70.377</v>
      </c>
    </row>
    <row r="6" customFormat="false" ht="15" hidden="false" customHeight="true" outlineLevel="0" collapsed="false">
      <c r="A6" s="24" t="s">
        <v>498</v>
      </c>
      <c r="B6" s="54" t="n">
        <f aca="false">3000+299+125</f>
        <v>3424</v>
      </c>
    </row>
    <row r="7" customFormat="false" ht="15" hidden="false" customHeight="true" outlineLevel="0" collapsed="false">
      <c r="A7" s="24" t="s">
        <v>499</v>
      </c>
      <c r="B7" s="54" t="n">
        <f aca="false">ROUNDUP(B6/B5,0)</f>
        <v>49</v>
      </c>
    </row>
    <row r="8" customFormat="false" ht="15" hidden="false" customHeight="true" outlineLevel="0" collapsed="false">
      <c r="A8" s="24" t="s">
        <v>500</v>
      </c>
      <c r="B8" s="58" t="n">
        <v>25000</v>
      </c>
    </row>
    <row r="9" customFormat="false" ht="15" hidden="false" customHeight="true" outlineLevel="0" collapsed="false">
      <c r="A9" s="24" t="s">
        <v>501</v>
      </c>
      <c r="B9" s="54" t="n">
        <f aca="false">ROUNDUP(B8/B5,0)</f>
        <v>356</v>
      </c>
    </row>
    <row r="11" customFormat="false" ht="15" hidden="false" customHeight="true" outlineLevel="0" collapsed="false">
      <c r="A11" s="52" t="s">
        <v>502</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false"/>
  </sheetPr>
  <dimension ref="A1:I17"/>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9" min="2" style="1" width="13"/>
  </cols>
  <sheetData>
    <row r="1" customFormat="false" ht="15" hidden="false" customHeight="true" outlineLevel="0" collapsed="false">
      <c r="A1" s="70" t="s">
        <v>503</v>
      </c>
    </row>
    <row r="3" customFormat="false" ht="26.25" hidden="false" customHeight="true" outlineLevel="0" collapsed="false">
      <c r="A3" s="14" t="s">
        <v>453</v>
      </c>
      <c r="B3" s="14" t="s">
        <v>504</v>
      </c>
      <c r="C3" s="14" t="s">
        <v>505</v>
      </c>
      <c r="D3" s="14" t="s">
        <v>506</v>
      </c>
      <c r="E3" s="14" t="s">
        <v>507</v>
      </c>
      <c r="F3" s="14" t="s">
        <v>508</v>
      </c>
      <c r="G3" s="14" t="s">
        <v>509</v>
      </c>
      <c r="H3" s="14" t="s">
        <v>510</v>
      </c>
      <c r="I3" s="14" t="s">
        <v>511</v>
      </c>
    </row>
    <row r="4" customFormat="false" ht="15" hidden="false" customHeight="true" outlineLevel="0" collapsed="false">
      <c r="A4" s="66" t="s">
        <v>512</v>
      </c>
      <c r="B4" s="71" t="n">
        <v>25000</v>
      </c>
      <c r="C4" s="72" t="n">
        <f aca="false">B15</f>
        <v>20391</v>
      </c>
      <c r="D4" s="72" t="n">
        <f aca="false">C15</f>
        <v>20141</v>
      </c>
      <c r="E4" s="72" t="n">
        <f aca="false">D15</f>
        <v>16691</v>
      </c>
      <c r="F4" s="72" t="n">
        <f aca="false">E15</f>
        <v>15866</v>
      </c>
      <c r="G4" s="72" t="n">
        <f aca="false">F15</f>
        <v>12117</v>
      </c>
      <c r="H4" s="72" t="n">
        <f aca="false">G15</f>
        <v>12117</v>
      </c>
      <c r="I4" s="72" t="n">
        <f aca="false">H15</f>
        <v>11517</v>
      </c>
    </row>
    <row r="5" customFormat="false" ht="15" hidden="false" customHeight="true" outlineLevel="0" collapsed="false">
      <c r="A5" s="67" t="s">
        <v>513</v>
      </c>
      <c r="B5" s="58" t="n">
        <v>-4000</v>
      </c>
      <c r="C5" s="58" t="n">
        <v>0</v>
      </c>
      <c r="D5" s="58" t="n">
        <v>0</v>
      </c>
      <c r="E5" s="58" t="n">
        <v>0</v>
      </c>
      <c r="F5" s="58" t="n">
        <v>0</v>
      </c>
      <c r="G5" s="58" t="n">
        <v>0</v>
      </c>
      <c r="H5" s="58" t="n">
        <v>0</v>
      </c>
      <c r="I5" s="58" t="n">
        <v>0</v>
      </c>
    </row>
    <row r="6" customFormat="false" ht="15" hidden="false" customHeight="true" outlineLevel="0" collapsed="false">
      <c r="A6" s="66" t="s">
        <v>514</v>
      </c>
      <c r="B6" s="58" t="n">
        <v>-250</v>
      </c>
      <c r="C6" s="58" t="n">
        <v>-250</v>
      </c>
      <c r="D6" s="58" t="n">
        <v>0</v>
      </c>
      <c r="E6" s="58" t="n">
        <v>0</v>
      </c>
      <c r="F6" s="58" t="n">
        <v>0</v>
      </c>
      <c r="G6" s="58" t="n">
        <v>0</v>
      </c>
      <c r="H6" s="58" t="n">
        <v>0</v>
      </c>
      <c r="I6" s="58" t="n">
        <v>0</v>
      </c>
    </row>
    <row r="7" customFormat="false" ht="15" hidden="false" customHeight="true" outlineLevel="0" collapsed="false">
      <c r="A7" s="67" t="s">
        <v>515</v>
      </c>
      <c r="B7" s="58" t="n">
        <v>0</v>
      </c>
      <c r="C7" s="58" t="n">
        <v>0</v>
      </c>
      <c r="D7" s="58" t="n">
        <v>-3450</v>
      </c>
      <c r="E7" s="58" t="n">
        <v>0</v>
      </c>
      <c r="F7" s="58" t="n">
        <v>0</v>
      </c>
      <c r="G7" s="58" t="n">
        <v>0</v>
      </c>
      <c r="H7" s="58" t="n">
        <v>0</v>
      </c>
      <c r="I7" s="58" t="n">
        <v>0</v>
      </c>
    </row>
    <row r="8" customFormat="false" ht="15" hidden="false" customHeight="true" outlineLevel="0" collapsed="false">
      <c r="A8" s="66" t="s">
        <v>516</v>
      </c>
      <c r="B8" s="58" t="n">
        <v>0</v>
      </c>
      <c r="C8" s="58" t="n">
        <v>0</v>
      </c>
      <c r="D8" s="58" t="n">
        <v>0</v>
      </c>
      <c r="E8" s="58" t="n">
        <v>0</v>
      </c>
      <c r="F8" s="58" t="n">
        <v>-3450</v>
      </c>
      <c r="G8" s="58" t="n">
        <v>0</v>
      </c>
      <c r="H8" s="58" t="n">
        <v>0</v>
      </c>
      <c r="I8" s="58" t="n">
        <v>0</v>
      </c>
    </row>
    <row r="9" customFormat="false" ht="15" hidden="false" customHeight="true" outlineLevel="0" collapsed="false">
      <c r="A9" s="67" t="s">
        <v>517</v>
      </c>
      <c r="B9" s="58" t="n">
        <v>-359</v>
      </c>
      <c r="C9" s="58" t="n">
        <v>0</v>
      </c>
      <c r="D9" s="58" t="n">
        <v>0</v>
      </c>
      <c r="E9" s="58" t="n">
        <v>-125</v>
      </c>
      <c r="F9" s="58" t="n">
        <v>-299</v>
      </c>
      <c r="G9" s="58" t="n">
        <v>0</v>
      </c>
      <c r="H9" s="58" t="n">
        <v>0</v>
      </c>
      <c r="I9" s="58" t="n">
        <v>-125</v>
      </c>
    </row>
    <row r="10" customFormat="false" ht="15" hidden="false" customHeight="true" outlineLevel="0" collapsed="false">
      <c r="A10" s="66" t="s">
        <v>518</v>
      </c>
      <c r="B10" s="58" t="n">
        <v>0</v>
      </c>
      <c r="C10" s="58" t="n">
        <v>0</v>
      </c>
      <c r="D10" s="58" t="n">
        <v>0</v>
      </c>
      <c r="E10" s="58" t="n">
        <v>-700</v>
      </c>
      <c r="F10" s="58" t="n">
        <v>0</v>
      </c>
      <c r="G10" s="58" t="n">
        <v>0</v>
      </c>
      <c r="H10" s="58" t="n">
        <v>0</v>
      </c>
      <c r="I10" s="58" t="n">
        <v>0</v>
      </c>
    </row>
    <row r="11" customFormat="false" ht="15" hidden="false" customHeight="true" outlineLevel="0" collapsed="false">
      <c r="A11" s="67" t="s">
        <v>519</v>
      </c>
      <c r="B11" s="58" t="n">
        <v>0</v>
      </c>
      <c r="C11" s="58" t="n">
        <v>0</v>
      </c>
      <c r="D11" s="58" t="n">
        <v>0</v>
      </c>
      <c r="E11" s="58" t="n">
        <v>0</v>
      </c>
      <c r="F11" s="58" t="n">
        <v>0</v>
      </c>
      <c r="G11" s="58" t="n">
        <v>0</v>
      </c>
      <c r="H11" s="58" t="n">
        <v>-600</v>
      </c>
      <c r="I11" s="58" t="n">
        <v>-1400</v>
      </c>
    </row>
    <row r="12" customFormat="false" ht="15" hidden="false" customHeight="true" outlineLevel="0" collapsed="false">
      <c r="A12" s="66" t="s">
        <v>520</v>
      </c>
      <c r="B12" s="58" t="n">
        <v>0</v>
      </c>
      <c r="C12" s="58" t="n">
        <v>0</v>
      </c>
      <c r="D12" s="58" t="n">
        <v>0</v>
      </c>
      <c r="E12" s="58" t="n">
        <v>0</v>
      </c>
      <c r="F12" s="58" t="n">
        <v>0</v>
      </c>
      <c r="G12" s="58" t="n">
        <v>0</v>
      </c>
      <c r="H12" s="58" t="n">
        <v>0</v>
      </c>
      <c r="I12" s="58" t="n">
        <v>-3000</v>
      </c>
    </row>
    <row r="13" customFormat="false" ht="15" hidden="false" customHeight="true" outlineLevel="0" collapsed="false">
      <c r="A13" s="67" t="s">
        <v>521</v>
      </c>
      <c r="B13" s="58" t="n">
        <v>0</v>
      </c>
      <c r="C13" s="58" t="n">
        <v>0</v>
      </c>
      <c r="D13" s="58" t="n">
        <v>0</v>
      </c>
      <c r="E13" s="58" t="n">
        <v>0</v>
      </c>
      <c r="F13" s="58" t="n">
        <v>0</v>
      </c>
      <c r="G13" s="58" t="n">
        <v>0</v>
      </c>
      <c r="H13" s="58" t="n">
        <v>0</v>
      </c>
      <c r="I13" s="58" t="n">
        <v>1200</v>
      </c>
    </row>
    <row r="14" customFormat="false" ht="15" hidden="false" customHeight="true" outlineLevel="0" collapsed="false">
      <c r="A14" s="66" t="s">
        <v>522</v>
      </c>
      <c r="B14" s="58" t="n">
        <v>0</v>
      </c>
      <c r="C14" s="58" t="n">
        <v>0</v>
      </c>
      <c r="D14" s="58" t="n">
        <v>0</v>
      </c>
      <c r="E14" s="58" t="n">
        <v>0</v>
      </c>
      <c r="F14" s="58" t="n">
        <v>0</v>
      </c>
      <c r="G14" s="58" t="n">
        <v>0</v>
      </c>
      <c r="H14" s="58" t="n">
        <v>0</v>
      </c>
      <c r="I14" s="58" t="n">
        <v>-100</v>
      </c>
    </row>
    <row r="15" customFormat="false" ht="15" hidden="false" customHeight="true" outlineLevel="0" collapsed="false">
      <c r="A15" s="30" t="s">
        <v>523</v>
      </c>
      <c r="B15" s="73" t="n">
        <f aca="false">SUM(B4:B14)</f>
        <v>20391</v>
      </c>
      <c r="C15" s="73" t="n">
        <f aca="false">SUM(C4:C14)</f>
        <v>20141</v>
      </c>
      <c r="D15" s="73" t="n">
        <f aca="false">SUM(D4:D14)</f>
        <v>16691</v>
      </c>
      <c r="E15" s="73" t="n">
        <f aca="false">SUM(E4:E14)</f>
        <v>15866</v>
      </c>
      <c r="F15" s="73" t="n">
        <f aca="false">SUM(F4:F14)</f>
        <v>12117</v>
      </c>
      <c r="G15" s="73" t="n">
        <f aca="false">SUM(G4:G14)</f>
        <v>12117</v>
      </c>
      <c r="H15" s="73" t="n">
        <f aca="false">SUM(H4:H14)</f>
        <v>11517</v>
      </c>
      <c r="I15" s="73" t="n">
        <f aca="false">SUM(I4:I14)</f>
        <v>8092</v>
      </c>
    </row>
    <row r="17" customFormat="false" ht="15" hidden="false" customHeight="true" outlineLevel="0" collapsed="false">
      <c r="A17" s="52" t="s">
        <v>524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55A11"/>
    <pageSetUpPr fitToPage="false"/>
  </sheetPr>
  <dimension ref="A1:G8"/>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2" min="1" style="1" width="22"/>
    <col collapsed="false" customWidth="true" hidden="false" outlineLevel="0" max="3" min="3" style="1" width="24"/>
    <col collapsed="false" customWidth="true" hidden="false" outlineLevel="0" max="5" min="4" style="1" width="16"/>
    <col collapsed="false" customWidth="true" hidden="false" outlineLevel="0" max="6" min="6" style="1" width="40"/>
    <col collapsed="false" customWidth="true" hidden="false" outlineLevel="0" max="7" min="7" style="1" width="26"/>
  </cols>
  <sheetData>
    <row r="1" customFormat="false" ht="15" hidden="false" customHeight="true" outlineLevel="0" collapsed="false">
      <c r="A1" s="13" t="s">
        <v>525</v>
      </c>
    </row>
    <row r="3" customFormat="false" ht="26.25" hidden="false" customHeight="true" outlineLevel="0" collapsed="false">
      <c r="A3" s="14" t="s">
        <v>526</v>
      </c>
      <c r="B3" s="14" t="s">
        <v>527</v>
      </c>
      <c r="C3" s="14" t="s">
        <v>528</v>
      </c>
      <c r="D3" s="14" t="s">
        <v>529</v>
      </c>
      <c r="E3" s="14" t="s">
        <v>530</v>
      </c>
      <c r="F3" s="14" t="s">
        <v>531</v>
      </c>
      <c r="G3" s="14" t="s">
        <v>532</v>
      </c>
    </row>
    <row r="4" customFormat="false" ht="23.25" hidden="false" customHeight="true" outlineLevel="0" collapsed="false">
      <c r="A4" s="15" t="s">
        <v>533</v>
      </c>
      <c r="B4" s="15" t="s">
        <v>534</v>
      </c>
      <c r="C4" s="15" t="s">
        <v>535</v>
      </c>
      <c r="D4" s="18" t="s">
        <v>536</v>
      </c>
      <c r="E4" s="18" t="s">
        <v>537</v>
      </c>
      <c r="F4" s="15" t="s">
        <v>538</v>
      </c>
      <c r="G4" s="18" t="s">
        <v>539</v>
      </c>
    </row>
    <row r="5" customFormat="false" ht="15" hidden="false" customHeight="true" outlineLevel="0" collapsed="false">
      <c r="A5" s="16" t="s">
        <v>540</v>
      </c>
      <c r="B5" s="16" t="s">
        <v>541</v>
      </c>
      <c r="C5" s="16" t="s">
        <v>542</v>
      </c>
      <c r="D5" s="17" t="s">
        <v>543</v>
      </c>
      <c r="E5" s="17" t="s">
        <v>544</v>
      </c>
      <c r="F5" s="17" t="s">
        <v>545</v>
      </c>
      <c r="G5" s="17" t="s">
        <v>546</v>
      </c>
    </row>
    <row r="6" customFormat="false" ht="15" hidden="false" customHeight="true" outlineLevel="0" collapsed="false">
      <c r="A6" s="15" t="s">
        <v>547</v>
      </c>
      <c r="B6" s="15" t="s">
        <v>548</v>
      </c>
      <c r="C6" s="15" t="s">
        <v>549</v>
      </c>
      <c r="D6" s="18" t="s">
        <v>550</v>
      </c>
      <c r="E6" s="18" t="s">
        <v>551</v>
      </c>
      <c r="F6" s="15" t="s">
        <v>552</v>
      </c>
      <c r="G6" s="18" t="s">
        <v>553</v>
      </c>
    </row>
    <row r="7" customFormat="false" ht="15" hidden="false" customHeight="true" outlineLevel="0" collapsed="false">
      <c r="A7" s="16" t="s">
        <v>554</v>
      </c>
      <c r="B7" s="16" t="s">
        <v>555</v>
      </c>
      <c r="C7" s="16" t="s">
        <v>556</v>
      </c>
      <c r="D7" s="17" t="s">
        <v>557</v>
      </c>
      <c r="E7" s="17" t="s">
        <v>558</v>
      </c>
      <c r="F7" s="16" t="s">
        <v>559</v>
      </c>
      <c r="G7" s="17" t="s">
        <v>560</v>
      </c>
    </row>
    <row r="8" customFormat="false" ht="15" hidden="false" customHeight="true" outlineLevel="0" collapsed="false">
      <c r="A8" s="52" t="s">
        <v>561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55A11"/>
    <pageSetUpPr fitToPage="false"/>
  </sheetPr>
  <dimension ref="A1:J14"/>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7"/>
    <col collapsed="false" customWidth="true" hidden="false" outlineLevel="0" max="2" min="2" style="1" width="16"/>
    <col collapsed="false" customWidth="true" hidden="false" outlineLevel="0" max="3" min="3" style="1" width="13"/>
    <col collapsed="false" customWidth="true" hidden="false" outlineLevel="0" max="4" min="4" style="1" width="11"/>
    <col collapsed="false" customWidth="true" hidden="false" outlineLevel="0" max="6" min="5" style="1" width="30"/>
    <col collapsed="false" customWidth="true" hidden="false" outlineLevel="0" max="7" min="7" style="1" width="16"/>
    <col collapsed="false" customWidth="true" hidden="false" outlineLevel="0" max="9" min="8" style="1" width="13"/>
    <col collapsed="false" customWidth="true" hidden="false" outlineLevel="0" max="10" min="10" style="1" width="16"/>
  </cols>
  <sheetData>
    <row r="1" customFormat="false" ht="15" hidden="false" customHeight="true" outlineLevel="0" collapsed="false">
      <c r="A1" s="13" t="s">
        <v>562</v>
      </c>
    </row>
    <row r="3" customFormat="false" ht="15" hidden="false" customHeight="true" outlineLevel="0" collapsed="false">
      <c r="A3" s="14" t="s">
        <v>563</v>
      </c>
      <c r="B3" s="14" t="s">
        <v>527</v>
      </c>
      <c r="C3" s="14" t="s">
        <v>564</v>
      </c>
      <c r="D3" s="14" t="s">
        <v>565</v>
      </c>
      <c r="E3" s="14" t="s">
        <v>566</v>
      </c>
      <c r="F3" s="14" t="s">
        <v>567</v>
      </c>
      <c r="G3" s="14" t="s">
        <v>568</v>
      </c>
      <c r="H3" s="14" t="s">
        <v>569</v>
      </c>
      <c r="I3" s="74" t="s">
        <v>570</v>
      </c>
      <c r="J3" s="14" t="s">
        <v>571</v>
      </c>
    </row>
    <row r="4" customFormat="false" ht="15" hidden="false" customHeight="true" outlineLevel="0" collapsed="false">
      <c r="A4" s="15" t="n">
        <v>1</v>
      </c>
      <c r="B4" s="15" t="s">
        <v>572</v>
      </c>
      <c r="C4" s="15" t="s">
        <v>573</v>
      </c>
      <c r="D4" s="15" t="s">
        <v>574</v>
      </c>
      <c r="E4" s="15" t="s">
        <v>575</v>
      </c>
      <c r="F4" s="18" t="s">
        <v>576</v>
      </c>
      <c r="G4" s="15" t="s">
        <v>577</v>
      </c>
      <c r="H4" s="15" t="s">
        <v>578</v>
      </c>
      <c r="I4" s="15" t="s">
        <v>579</v>
      </c>
      <c r="J4" s="15" t="s">
        <v>580</v>
      </c>
    </row>
    <row r="5" customFormat="false" ht="15" hidden="false" customHeight="true" outlineLevel="0" collapsed="false">
      <c r="A5" s="16" t="n">
        <v>2</v>
      </c>
      <c r="B5" s="16" t="s">
        <v>581</v>
      </c>
      <c r="C5" s="16" t="s">
        <v>582</v>
      </c>
      <c r="D5" s="16" t="s">
        <v>574</v>
      </c>
      <c r="E5" s="16" t="s">
        <v>583</v>
      </c>
      <c r="F5" s="17" t="s">
        <v>584</v>
      </c>
      <c r="G5" s="16" t="s">
        <v>585</v>
      </c>
      <c r="H5" s="16" t="s">
        <v>586</v>
      </c>
      <c r="I5" s="16" t="s">
        <v>587</v>
      </c>
      <c r="J5" s="16" t="s">
        <v>588</v>
      </c>
    </row>
    <row r="6" customFormat="false" ht="15" hidden="false" customHeight="true" outlineLevel="0" collapsed="false">
      <c r="A6" s="15" t="n">
        <v>3</v>
      </c>
      <c r="B6" s="15" t="s">
        <v>589</v>
      </c>
      <c r="C6" s="15" t="s">
        <v>590</v>
      </c>
      <c r="D6" s="15" t="s">
        <v>574</v>
      </c>
      <c r="E6" s="15" t="s">
        <v>591</v>
      </c>
      <c r="F6" s="18" t="s">
        <v>592</v>
      </c>
      <c r="G6" s="15" t="s">
        <v>593</v>
      </c>
      <c r="H6" s="15" t="s">
        <v>594</v>
      </c>
      <c r="I6" s="15" t="s">
        <v>595</v>
      </c>
      <c r="J6" s="15" t="s">
        <v>596</v>
      </c>
    </row>
    <row r="7" customFormat="false" ht="15" hidden="false" customHeight="true" outlineLevel="0" collapsed="false">
      <c r="A7" s="16" t="n">
        <v>4</v>
      </c>
      <c r="B7" s="16" t="s">
        <v>581</v>
      </c>
      <c r="C7" s="16" t="s">
        <v>597</v>
      </c>
      <c r="D7" s="16" t="s">
        <v>598</v>
      </c>
      <c r="E7" s="16" t="s">
        <v>599</v>
      </c>
      <c r="F7" s="17" t="s">
        <v>600</v>
      </c>
      <c r="G7" s="16" t="s">
        <v>601</v>
      </c>
      <c r="H7" s="16" t="s">
        <v>602</v>
      </c>
      <c r="I7" s="16" t="s">
        <v>603</v>
      </c>
      <c r="J7" s="16" t="s">
        <v>604</v>
      </c>
    </row>
    <row r="8" customFormat="false" ht="15" hidden="false" customHeight="true" outlineLevel="0" collapsed="false">
      <c r="A8" s="15" t="n">
        <v>5</v>
      </c>
      <c r="B8" s="15" t="s">
        <v>605</v>
      </c>
      <c r="C8" s="15" t="s">
        <v>606</v>
      </c>
      <c r="D8" s="15" t="s">
        <v>598</v>
      </c>
      <c r="E8" s="15" t="s">
        <v>607</v>
      </c>
      <c r="F8" s="18" t="s">
        <v>608</v>
      </c>
      <c r="G8" s="15" t="s">
        <v>609</v>
      </c>
      <c r="H8" s="15" t="s">
        <v>610</v>
      </c>
      <c r="I8" s="15" t="s">
        <v>611</v>
      </c>
      <c r="J8" s="15" t="s">
        <v>612</v>
      </c>
    </row>
    <row r="9" customFormat="false" ht="15" hidden="false" customHeight="true" outlineLevel="0" collapsed="false">
      <c r="A9" s="16" t="n">
        <v>6</v>
      </c>
      <c r="B9" s="16" t="s">
        <v>589</v>
      </c>
      <c r="C9" s="16" t="s">
        <v>613</v>
      </c>
      <c r="D9" s="16" t="s">
        <v>588</v>
      </c>
      <c r="E9" s="16" t="s">
        <v>614</v>
      </c>
      <c r="F9" s="17" t="s">
        <v>615</v>
      </c>
      <c r="G9" s="16" t="s">
        <v>616</v>
      </c>
      <c r="H9" s="16" t="s">
        <v>617</v>
      </c>
      <c r="I9" s="16" t="s">
        <v>618</v>
      </c>
      <c r="J9" s="16" t="s">
        <v>619</v>
      </c>
    </row>
    <row r="10" customFormat="false" ht="15" hidden="false" customHeight="true" outlineLevel="0" collapsed="false">
      <c r="A10" s="15" t="n">
        <v>7</v>
      </c>
      <c r="B10" s="15" t="s">
        <v>581</v>
      </c>
      <c r="C10" s="18" t="s">
        <v>620</v>
      </c>
      <c r="D10" s="15" t="s">
        <v>598</v>
      </c>
      <c r="E10" s="15" t="s">
        <v>621</v>
      </c>
      <c r="F10" s="18" t="s">
        <v>622</v>
      </c>
      <c r="G10" s="18" t="s">
        <v>623</v>
      </c>
      <c r="H10" s="15" t="s">
        <v>624</v>
      </c>
      <c r="I10" s="15" t="s">
        <v>625</v>
      </c>
      <c r="J10" s="15" t="s">
        <v>626</v>
      </c>
    </row>
    <row r="11" customFormat="false" ht="15" hidden="false" customHeight="true" outlineLevel="0" collapsed="false">
      <c r="A11" s="16" t="n">
        <v>8</v>
      </c>
      <c r="B11" s="16" t="s">
        <v>627</v>
      </c>
      <c r="C11" s="16" t="s">
        <v>628</v>
      </c>
      <c r="D11" s="16" t="s">
        <v>629</v>
      </c>
      <c r="E11" s="16" t="s">
        <v>630</v>
      </c>
      <c r="F11" s="17" t="s">
        <v>631</v>
      </c>
      <c r="G11" s="16" t="s">
        <v>632</v>
      </c>
      <c r="H11" s="16" t="s">
        <v>633</v>
      </c>
      <c r="I11" s="16" t="s">
        <v>634</v>
      </c>
      <c r="J11" s="16" t="s">
        <v>635</v>
      </c>
    </row>
    <row r="12" customFormat="false" ht="15" hidden="false" customHeight="true" outlineLevel="0" collapsed="false">
      <c r="A12" s="15" t="n">
        <v>9</v>
      </c>
      <c r="B12" s="15" t="s">
        <v>581</v>
      </c>
      <c r="C12" s="15" t="s">
        <v>636</v>
      </c>
      <c r="D12" s="15" t="s">
        <v>574</v>
      </c>
      <c r="E12" s="15" t="s">
        <v>637</v>
      </c>
      <c r="F12" s="18" t="s">
        <v>638</v>
      </c>
      <c r="G12" s="15" t="s">
        <v>639</v>
      </c>
      <c r="H12" s="15" t="s">
        <v>640</v>
      </c>
      <c r="I12" s="15" t="s">
        <v>641</v>
      </c>
      <c r="J12" s="15" t="s">
        <v>642</v>
      </c>
    </row>
    <row r="13" customFormat="false" ht="15" hidden="false" customHeight="true" outlineLevel="0" collapsed="false">
      <c r="A13" s="16" t="n">
        <v>10</v>
      </c>
      <c r="B13" s="16" t="s">
        <v>589</v>
      </c>
      <c r="C13" s="16" t="s">
        <v>643</v>
      </c>
      <c r="D13" s="16" t="s">
        <v>598</v>
      </c>
      <c r="E13" s="16" t="s">
        <v>644</v>
      </c>
      <c r="F13" s="17" t="s">
        <v>645</v>
      </c>
      <c r="G13" s="16" t="s">
        <v>646</v>
      </c>
      <c r="H13" s="16" t="s">
        <v>647</v>
      </c>
      <c r="I13" s="16" t="s">
        <v>648</v>
      </c>
      <c r="J13" s="16" t="s">
        <v>596</v>
      </c>
    </row>
    <row r="14" customFormat="false" ht="15" hidden="false" customHeight="true" outlineLevel="0" collapsed="false">
      <c r="A14" s="52" t="s">
        <v>649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C55A11"/>
    <pageSetUpPr fitToPage="false"/>
  </sheetPr>
  <dimension ref="A1:K11"/>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4"/>
    <col collapsed="false" customWidth="true" hidden="false" outlineLevel="0" max="3" min="2" style="1" width="20"/>
    <col collapsed="false" customWidth="true" hidden="false" outlineLevel="0" max="4" min="4" style="1" width="11"/>
    <col collapsed="false" customWidth="true" hidden="false" outlineLevel="0" max="5" min="5" style="1" width="12"/>
    <col collapsed="false" customWidth="true" hidden="false" outlineLevel="0" max="6" min="6" style="1" width="32"/>
    <col collapsed="false" customWidth="true" hidden="false" outlineLevel="0" max="7" min="7" style="1" width="11"/>
    <col collapsed="false" customWidth="true" hidden="false" outlineLevel="0" max="8" min="8" style="1" width="18"/>
    <col collapsed="false" customWidth="true" hidden="false" outlineLevel="0" max="9" min="9" style="1" width="14"/>
    <col collapsed="false" customWidth="true" hidden="false" outlineLevel="0" max="10" min="10" style="1" width="18"/>
    <col collapsed="false" customWidth="true" hidden="false" outlineLevel="0" max="11" min="11" style="1" width="26"/>
  </cols>
  <sheetData>
    <row r="1" customFormat="false" ht="15" hidden="false" customHeight="true" outlineLevel="0" collapsed="false">
      <c r="A1" s="13" t="s">
        <v>650</v>
      </c>
    </row>
    <row r="3" customFormat="false" ht="15" hidden="false" customHeight="true" outlineLevel="0" collapsed="false">
      <c r="A3" s="14" t="s">
        <v>651</v>
      </c>
      <c r="B3" s="14" t="s">
        <v>527</v>
      </c>
      <c r="C3" s="14" t="s">
        <v>528</v>
      </c>
      <c r="D3" s="14" t="s">
        <v>652</v>
      </c>
      <c r="E3" s="14" t="s">
        <v>653</v>
      </c>
      <c r="F3" s="14" t="s">
        <v>654</v>
      </c>
      <c r="G3" s="14" t="s">
        <v>655</v>
      </c>
      <c r="H3" s="14" t="s">
        <v>656</v>
      </c>
      <c r="I3" s="14" t="s">
        <v>657</v>
      </c>
      <c r="J3" s="14" t="s">
        <v>571</v>
      </c>
      <c r="K3" s="14" t="s">
        <v>658</v>
      </c>
    </row>
    <row r="4" customFormat="false" ht="15" hidden="false" customHeight="true" outlineLevel="0" collapsed="false">
      <c r="A4" s="15" t="s">
        <v>659</v>
      </c>
      <c r="B4" s="15" t="s">
        <v>581</v>
      </c>
      <c r="C4" s="15" t="s">
        <v>660</v>
      </c>
      <c r="D4" s="18" t="s">
        <v>661</v>
      </c>
      <c r="E4" s="18" t="s">
        <v>662</v>
      </c>
      <c r="F4" s="15" t="s">
        <v>663</v>
      </c>
      <c r="G4" s="18" t="s">
        <v>664</v>
      </c>
      <c r="H4" s="18" t="s">
        <v>665</v>
      </c>
      <c r="I4" s="18" t="s">
        <v>228</v>
      </c>
      <c r="J4" s="15" t="s">
        <v>666</v>
      </c>
      <c r="K4" s="15" t="s">
        <v>667</v>
      </c>
    </row>
    <row r="5" customFormat="false" ht="23.25" hidden="false" customHeight="true" outlineLevel="0" collapsed="false">
      <c r="A5" s="16" t="s">
        <v>668</v>
      </c>
      <c r="B5" s="16" t="s">
        <v>669</v>
      </c>
      <c r="C5" s="16" t="s">
        <v>670</v>
      </c>
      <c r="D5" s="17" t="s">
        <v>671</v>
      </c>
      <c r="E5" s="17" t="s">
        <v>672</v>
      </c>
      <c r="F5" s="16" t="s">
        <v>673</v>
      </c>
      <c r="G5" s="17" t="s">
        <v>674</v>
      </c>
      <c r="H5" s="17" t="s">
        <v>675</v>
      </c>
      <c r="I5" s="16" t="s">
        <v>676</v>
      </c>
      <c r="J5" s="17" t="s">
        <v>677</v>
      </c>
      <c r="K5" s="16" t="s">
        <v>678</v>
      </c>
    </row>
    <row r="6" customFormat="false" ht="15" hidden="false" customHeight="true" outlineLevel="0" collapsed="false">
      <c r="A6" s="15" t="s">
        <v>506</v>
      </c>
      <c r="B6" s="15" t="s">
        <v>679</v>
      </c>
      <c r="C6" s="15" t="s">
        <v>680</v>
      </c>
      <c r="D6" s="18" t="s">
        <v>671</v>
      </c>
      <c r="E6" s="18" t="s">
        <v>672</v>
      </c>
      <c r="F6" s="15" t="s">
        <v>681</v>
      </c>
      <c r="G6" s="18" t="s">
        <v>682</v>
      </c>
      <c r="H6" s="15" t="s">
        <v>683</v>
      </c>
      <c r="I6" s="18" t="s">
        <v>684</v>
      </c>
      <c r="J6" s="18" t="s">
        <v>685</v>
      </c>
      <c r="K6" s="15" t="s">
        <v>686</v>
      </c>
    </row>
    <row r="7" customFormat="false" ht="15" hidden="false" customHeight="true" outlineLevel="0" collapsed="false">
      <c r="A7" s="16" t="s">
        <v>507</v>
      </c>
      <c r="B7" s="16" t="s">
        <v>687</v>
      </c>
      <c r="C7" s="16" t="s">
        <v>688</v>
      </c>
      <c r="D7" s="17" t="s">
        <v>689</v>
      </c>
      <c r="E7" s="17" t="s">
        <v>690</v>
      </c>
      <c r="F7" s="16" t="s">
        <v>691</v>
      </c>
      <c r="G7" s="17" t="s">
        <v>692</v>
      </c>
      <c r="H7" s="16" t="s">
        <v>693</v>
      </c>
      <c r="I7" s="16" t="s">
        <v>694</v>
      </c>
      <c r="J7" s="17" t="s">
        <v>695</v>
      </c>
      <c r="K7" s="16" t="s">
        <v>696</v>
      </c>
    </row>
    <row r="8" customFormat="false" ht="23.25" hidden="false" customHeight="true" outlineLevel="0" collapsed="false">
      <c r="A8" s="15" t="s">
        <v>508</v>
      </c>
      <c r="B8" s="15" t="s">
        <v>697</v>
      </c>
      <c r="C8" s="15" t="s">
        <v>680</v>
      </c>
      <c r="D8" s="18" t="s">
        <v>698</v>
      </c>
      <c r="E8" s="18" t="s">
        <v>699</v>
      </c>
      <c r="F8" s="15" t="s">
        <v>700</v>
      </c>
      <c r="G8" s="18" t="s">
        <v>701</v>
      </c>
      <c r="H8" s="15" t="s">
        <v>702</v>
      </c>
      <c r="I8" s="15" t="s">
        <v>703</v>
      </c>
      <c r="J8" s="18" t="s">
        <v>704</v>
      </c>
      <c r="K8" s="15" t="s">
        <v>705</v>
      </c>
    </row>
    <row r="9" customFormat="false" ht="15" hidden="false" customHeight="true" outlineLevel="0" collapsed="false">
      <c r="A9" s="16" t="s">
        <v>509</v>
      </c>
      <c r="B9" s="16" t="s">
        <v>706</v>
      </c>
      <c r="C9" s="16" t="s">
        <v>707</v>
      </c>
      <c r="D9" s="17" t="s">
        <v>698</v>
      </c>
      <c r="E9" s="17" t="s">
        <v>699</v>
      </c>
      <c r="F9" s="16" t="s">
        <v>708</v>
      </c>
      <c r="G9" s="17" t="s">
        <v>709</v>
      </c>
      <c r="H9" s="16" t="s">
        <v>710</v>
      </c>
      <c r="I9" s="17" t="s">
        <v>711</v>
      </c>
      <c r="J9" s="17" t="s">
        <v>712</v>
      </c>
      <c r="K9" s="16" t="s">
        <v>713</v>
      </c>
    </row>
    <row r="10" customFormat="false" ht="15" hidden="false" customHeight="true" outlineLevel="0" collapsed="false">
      <c r="A10" s="15" t="s">
        <v>714</v>
      </c>
      <c r="B10" s="15" t="s">
        <v>715</v>
      </c>
      <c r="C10" s="15" t="s">
        <v>716</v>
      </c>
      <c r="D10" s="18" t="s">
        <v>717</v>
      </c>
      <c r="E10" s="18" t="s">
        <v>718</v>
      </c>
      <c r="F10" s="15" t="s">
        <v>719</v>
      </c>
      <c r="G10" s="18" t="s">
        <v>720</v>
      </c>
      <c r="H10" s="15" t="s">
        <v>721</v>
      </c>
      <c r="I10" s="15" t="s">
        <v>703</v>
      </c>
      <c r="J10" s="15" t="s">
        <v>722</v>
      </c>
      <c r="K10" s="15" t="s">
        <v>723</v>
      </c>
    </row>
    <row r="11" customFormat="false" ht="23.25" hidden="false" customHeight="true" outlineLevel="0" collapsed="false">
      <c r="A11" s="16" t="s">
        <v>724</v>
      </c>
      <c r="B11" s="16" t="s">
        <v>725</v>
      </c>
      <c r="C11" s="16" t="s">
        <v>726</v>
      </c>
      <c r="D11" s="17" t="s">
        <v>717</v>
      </c>
      <c r="E11" s="17" t="s">
        <v>718</v>
      </c>
      <c r="F11" s="16" t="s">
        <v>727</v>
      </c>
      <c r="G11" s="17" t="s">
        <v>709</v>
      </c>
      <c r="H11" s="16" t="s">
        <v>728</v>
      </c>
      <c r="I11" s="17" t="s">
        <v>59</v>
      </c>
      <c r="J11" s="16" t="s">
        <v>729</v>
      </c>
      <c r="K11" s="16" t="s">
        <v>730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30A0"/>
    <pageSetUpPr fitToPage="false"/>
  </sheetPr>
  <dimension ref="A1:H14"/>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9"/>
    <col collapsed="false" customWidth="true" hidden="false" outlineLevel="0" max="2" min="2" style="1" width="18"/>
    <col collapsed="false" customWidth="true" hidden="false" outlineLevel="0" max="3" min="3" style="1" width="50"/>
    <col collapsed="false" customWidth="true" hidden="false" outlineLevel="0" max="4" min="4" style="1" width="16"/>
    <col collapsed="false" customWidth="true" hidden="false" outlineLevel="0" max="5" min="5" style="1" width="20"/>
    <col collapsed="false" customWidth="true" hidden="false" outlineLevel="0" max="6" min="6" style="1" width="26"/>
    <col collapsed="false" customWidth="true" hidden="false" outlineLevel="0" max="7" min="7" style="1" width="28"/>
    <col collapsed="false" customWidth="true" hidden="false" outlineLevel="0" max="8" min="8" style="1" width="14"/>
  </cols>
  <sheetData>
    <row r="1" customFormat="false" ht="15" hidden="false" customHeight="true" outlineLevel="0" collapsed="false">
      <c r="A1" s="13" t="s">
        <v>731</v>
      </c>
    </row>
    <row r="3" customFormat="false" ht="15" hidden="false" customHeight="true" outlineLevel="0" collapsed="false">
      <c r="A3" s="14" t="s">
        <v>651</v>
      </c>
      <c r="B3" s="14" t="s">
        <v>732</v>
      </c>
      <c r="C3" s="14" t="s">
        <v>733</v>
      </c>
      <c r="D3" s="14" t="s">
        <v>734</v>
      </c>
      <c r="E3" s="14" t="s">
        <v>735</v>
      </c>
      <c r="F3" s="14" t="s">
        <v>736</v>
      </c>
      <c r="G3" s="14" t="s">
        <v>737</v>
      </c>
      <c r="H3" s="14" t="s">
        <v>738</v>
      </c>
    </row>
    <row r="4" customFormat="false" ht="23.25" hidden="false" customHeight="true" outlineLevel="0" collapsed="false">
      <c r="A4" s="18" t="s">
        <v>739</v>
      </c>
      <c r="B4" s="15" t="s">
        <v>740</v>
      </c>
      <c r="C4" s="15" t="s">
        <v>741</v>
      </c>
      <c r="D4" s="15" t="s">
        <v>742</v>
      </c>
      <c r="E4" s="15" t="s">
        <v>743</v>
      </c>
      <c r="F4" s="18" t="s">
        <v>744</v>
      </c>
      <c r="G4" s="15" t="s">
        <v>745</v>
      </c>
      <c r="H4" s="15" t="s">
        <v>746</v>
      </c>
    </row>
    <row r="5" customFormat="false" ht="23.25" hidden="false" customHeight="true" outlineLevel="0" collapsed="false">
      <c r="A5" s="17" t="s">
        <v>747</v>
      </c>
      <c r="B5" s="16" t="s">
        <v>748</v>
      </c>
      <c r="C5" s="16" t="s">
        <v>749</v>
      </c>
      <c r="D5" s="16" t="s">
        <v>750</v>
      </c>
      <c r="E5" s="16" t="s">
        <v>751</v>
      </c>
      <c r="F5" s="16" t="s">
        <v>752</v>
      </c>
      <c r="G5" s="16" t="s">
        <v>753</v>
      </c>
      <c r="H5" s="16" t="s">
        <v>226</v>
      </c>
    </row>
    <row r="6" customFormat="false" ht="23.25" hidden="false" customHeight="true" outlineLevel="0" collapsed="false">
      <c r="A6" s="18" t="s">
        <v>747</v>
      </c>
      <c r="B6" s="15" t="s">
        <v>754</v>
      </c>
      <c r="C6" s="15" t="s">
        <v>755</v>
      </c>
      <c r="D6" s="15" t="s">
        <v>756</v>
      </c>
      <c r="E6" s="15" t="s">
        <v>757</v>
      </c>
      <c r="F6" s="15" t="s">
        <v>758</v>
      </c>
      <c r="G6" s="18" t="s">
        <v>59</v>
      </c>
      <c r="H6" s="15" t="s">
        <v>759</v>
      </c>
    </row>
    <row r="7" customFormat="false" ht="23.25" hidden="false" customHeight="true" outlineLevel="0" collapsed="false">
      <c r="A7" s="17" t="s">
        <v>760</v>
      </c>
      <c r="B7" s="16" t="s">
        <v>761</v>
      </c>
      <c r="C7" s="16" t="s">
        <v>762</v>
      </c>
      <c r="D7" s="16" t="s">
        <v>763</v>
      </c>
      <c r="E7" s="16" t="s">
        <v>764</v>
      </c>
      <c r="F7" s="16" t="s">
        <v>765</v>
      </c>
      <c r="G7" s="16" t="s">
        <v>766</v>
      </c>
      <c r="H7" s="16" t="s">
        <v>767</v>
      </c>
    </row>
    <row r="8" customFormat="false" ht="15" hidden="false" customHeight="true" outlineLevel="0" collapsed="false">
      <c r="A8" s="18" t="s">
        <v>768</v>
      </c>
      <c r="B8" s="15" t="s">
        <v>769</v>
      </c>
      <c r="C8" s="15" t="s">
        <v>770</v>
      </c>
      <c r="D8" s="15" t="s">
        <v>771</v>
      </c>
      <c r="E8" s="15" t="s">
        <v>772</v>
      </c>
      <c r="F8" s="15" t="s">
        <v>773</v>
      </c>
      <c r="G8" s="15" t="s">
        <v>774</v>
      </c>
      <c r="H8" s="15" t="s">
        <v>58</v>
      </c>
    </row>
    <row r="9" customFormat="false" ht="23.25" hidden="false" customHeight="true" outlineLevel="0" collapsed="false">
      <c r="A9" s="17" t="s">
        <v>775</v>
      </c>
      <c r="B9" s="16" t="s">
        <v>776</v>
      </c>
      <c r="C9" s="16" t="s">
        <v>777</v>
      </c>
      <c r="D9" s="16" t="s">
        <v>756</v>
      </c>
      <c r="E9" s="16" t="s">
        <v>778</v>
      </c>
      <c r="F9" s="16" t="s">
        <v>779</v>
      </c>
      <c r="G9" s="17" t="s">
        <v>59</v>
      </c>
      <c r="H9" s="16" t="s">
        <v>780</v>
      </c>
    </row>
    <row r="10" customFormat="false" ht="23.25" hidden="false" customHeight="true" outlineLevel="0" collapsed="false">
      <c r="A10" s="18" t="s">
        <v>781</v>
      </c>
      <c r="B10" s="15" t="s">
        <v>782</v>
      </c>
      <c r="C10" s="15" t="s">
        <v>783</v>
      </c>
      <c r="D10" s="15" t="s">
        <v>784</v>
      </c>
      <c r="E10" s="15" t="s">
        <v>785</v>
      </c>
      <c r="F10" s="15" t="s">
        <v>786</v>
      </c>
      <c r="G10" s="15" t="s">
        <v>787</v>
      </c>
      <c r="H10" s="15" t="s">
        <v>58</v>
      </c>
    </row>
    <row r="11" customFormat="false" ht="23.25" hidden="false" customHeight="true" outlineLevel="0" collapsed="false">
      <c r="A11" s="17" t="s">
        <v>788</v>
      </c>
      <c r="B11" s="16" t="s">
        <v>789</v>
      </c>
      <c r="C11" s="16" t="s">
        <v>790</v>
      </c>
      <c r="D11" s="16" t="s">
        <v>756</v>
      </c>
      <c r="E11" s="16" t="s">
        <v>791</v>
      </c>
      <c r="F11" s="17" t="s">
        <v>792</v>
      </c>
      <c r="G11" s="16" t="s">
        <v>793</v>
      </c>
      <c r="H11" s="16" t="s">
        <v>794</v>
      </c>
    </row>
    <row r="12" customFormat="false" ht="23.25" hidden="false" customHeight="true" outlineLevel="0" collapsed="false">
      <c r="A12" s="18" t="s">
        <v>795</v>
      </c>
      <c r="B12" s="15" t="s">
        <v>796</v>
      </c>
      <c r="C12" s="15" t="s">
        <v>797</v>
      </c>
      <c r="D12" s="15" t="s">
        <v>756</v>
      </c>
      <c r="E12" s="15" t="s">
        <v>798</v>
      </c>
      <c r="F12" s="15" t="s">
        <v>799</v>
      </c>
      <c r="G12" s="18" t="s">
        <v>800</v>
      </c>
      <c r="H12" s="15" t="s">
        <v>58</v>
      </c>
    </row>
    <row r="13" customFormat="false" ht="15" hidden="false" customHeight="true" outlineLevel="0" collapsed="false">
      <c r="A13" s="17" t="s">
        <v>801</v>
      </c>
      <c r="B13" s="16" t="s">
        <v>802</v>
      </c>
      <c r="C13" s="16" t="s">
        <v>803</v>
      </c>
      <c r="D13" s="16" t="s">
        <v>763</v>
      </c>
      <c r="E13" s="16" t="s">
        <v>804</v>
      </c>
      <c r="F13" s="16" t="s">
        <v>805</v>
      </c>
      <c r="G13" s="17" t="s">
        <v>59</v>
      </c>
      <c r="H13" s="17" t="s">
        <v>59</v>
      </c>
    </row>
    <row r="14" customFormat="false" ht="15" hidden="false" customHeight="true" outlineLevel="0" collapsed="false">
      <c r="A14" s="52" t="s">
        <v>806</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30A0"/>
    <pageSetUpPr fitToPage="false"/>
  </sheetPr>
  <dimension ref="A1:E18"/>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0"/>
    <col collapsed="false" customWidth="true" hidden="false" outlineLevel="0" max="2" min="2" style="1" width="26"/>
    <col collapsed="false" customWidth="true" hidden="false" outlineLevel="0" max="3" min="3" style="1" width="18"/>
    <col collapsed="false" customWidth="true" hidden="false" outlineLevel="0" max="4" min="4" style="1" width="12"/>
    <col collapsed="false" customWidth="true" hidden="false" outlineLevel="0" max="5" min="5" style="1" width="52"/>
  </cols>
  <sheetData>
    <row r="1" customFormat="false" ht="15.75" hidden="false" customHeight="true" outlineLevel="0" collapsed="false">
      <c r="A1" s="13" t="s">
        <v>807</v>
      </c>
    </row>
    <row r="3" customFormat="false" ht="15" hidden="false" customHeight="true" outlineLevel="0" collapsed="false">
      <c r="A3" s="14" t="s">
        <v>808</v>
      </c>
      <c r="B3" s="14" t="s">
        <v>809</v>
      </c>
      <c r="C3" s="14" t="s">
        <v>810</v>
      </c>
      <c r="D3" s="14" t="s">
        <v>811</v>
      </c>
      <c r="E3" s="14" t="s">
        <v>812</v>
      </c>
    </row>
    <row r="4" customFormat="false" ht="15" hidden="false" customHeight="true" outlineLevel="0" collapsed="false">
      <c r="A4" s="18" t="s">
        <v>813</v>
      </c>
      <c r="B4" s="15" t="s">
        <v>814</v>
      </c>
      <c r="C4" s="15" t="s">
        <v>815</v>
      </c>
      <c r="D4" s="15" t="s">
        <v>816</v>
      </c>
      <c r="E4" s="15" t="s">
        <v>817</v>
      </c>
    </row>
    <row r="5" customFormat="false" ht="15" hidden="false" customHeight="true" outlineLevel="0" collapsed="false">
      <c r="A5" s="17" t="s">
        <v>818</v>
      </c>
      <c r="B5" s="16" t="s">
        <v>819</v>
      </c>
      <c r="C5" s="16" t="s">
        <v>815</v>
      </c>
      <c r="D5" s="16" t="s">
        <v>816</v>
      </c>
      <c r="E5" s="17" t="s">
        <v>820</v>
      </c>
    </row>
    <row r="6" customFormat="false" ht="15" hidden="false" customHeight="true" outlineLevel="0" collapsed="false">
      <c r="A6" s="18" t="s">
        <v>821</v>
      </c>
      <c r="B6" s="15" t="s">
        <v>822</v>
      </c>
      <c r="C6" s="15" t="s">
        <v>815</v>
      </c>
      <c r="D6" s="15" t="s">
        <v>816</v>
      </c>
      <c r="E6" s="15" t="s">
        <v>823</v>
      </c>
    </row>
    <row r="7" customFormat="false" ht="15" hidden="false" customHeight="true" outlineLevel="0" collapsed="false">
      <c r="A7" s="16" t="s">
        <v>824</v>
      </c>
      <c r="B7" s="16" t="s">
        <v>825</v>
      </c>
      <c r="C7" s="16" t="s">
        <v>581</v>
      </c>
      <c r="D7" s="16" t="s">
        <v>816</v>
      </c>
      <c r="E7" s="17" t="s">
        <v>826</v>
      </c>
    </row>
    <row r="8" customFormat="false" ht="15" hidden="false" customHeight="true" outlineLevel="0" collapsed="false">
      <c r="A8" s="15" t="s">
        <v>827</v>
      </c>
      <c r="B8" s="15" t="s">
        <v>828</v>
      </c>
      <c r="C8" s="15" t="s">
        <v>829</v>
      </c>
      <c r="D8" s="15" t="s">
        <v>816</v>
      </c>
      <c r="E8" s="18" t="s">
        <v>830</v>
      </c>
    </row>
    <row r="9" customFormat="false" ht="15" hidden="false" customHeight="true" outlineLevel="0" collapsed="false">
      <c r="A9" s="16" t="s">
        <v>831</v>
      </c>
      <c r="B9" s="16" t="s">
        <v>832</v>
      </c>
      <c r="C9" s="16" t="s">
        <v>833</v>
      </c>
      <c r="D9" s="16" t="s">
        <v>816</v>
      </c>
      <c r="E9" s="17" t="s">
        <v>834</v>
      </c>
    </row>
    <row r="10" customFormat="false" ht="15" hidden="false" customHeight="true" outlineLevel="0" collapsed="false">
      <c r="A10" s="15" t="s">
        <v>835</v>
      </c>
      <c r="B10" s="15" t="s">
        <v>836</v>
      </c>
      <c r="C10" s="15" t="s">
        <v>837</v>
      </c>
      <c r="D10" s="15" t="s">
        <v>816</v>
      </c>
      <c r="E10" s="15" t="s">
        <v>838</v>
      </c>
    </row>
    <row r="11" customFormat="false" ht="15" hidden="false" customHeight="true" outlineLevel="0" collapsed="false">
      <c r="A11" s="17" t="s">
        <v>839</v>
      </c>
      <c r="B11" s="16" t="s">
        <v>840</v>
      </c>
      <c r="C11" s="16" t="s">
        <v>841</v>
      </c>
      <c r="D11" s="16" t="s">
        <v>816</v>
      </c>
      <c r="E11" s="16" t="s">
        <v>842</v>
      </c>
    </row>
    <row r="12" customFormat="false" ht="15" hidden="false" customHeight="true" outlineLevel="0" collapsed="false">
      <c r="A12" s="18" t="s">
        <v>843</v>
      </c>
      <c r="B12" s="15" t="s">
        <v>844</v>
      </c>
      <c r="C12" s="15" t="s">
        <v>845</v>
      </c>
      <c r="D12" s="15" t="s">
        <v>816</v>
      </c>
      <c r="E12" s="15" t="s">
        <v>846</v>
      </c>
    </row>
    <row r="13" customFormat="false" ht="15" hidden="false" customHeight="true" outlineLevel="0" collapsed="false">
      <c r="A13" s="17" t="s">
        <v>847</v>
      </c>
      <c r="B13" s="16" t="s">
        <v>848</v>
      </c>
      <c r="C13" s="16" t="s">
        <v>849</v>
      </c>
      <c r="D13" s="16" t="s">
        <v>850</v>
      </c>
      <c r="E13" s="16" t="s">
        <v>851</v>
      </c>
    </row>
    <row r="14" customFormat="false" ht="15" hidden="false" customHeight="true" outlineLevel="0" collapsed="false">
      <c r="A14" s="18" t="s">
        <v>852</v>
      </c>
      <c r="B14" s="15" t="s">
        <v>853</v>
      </c>
      <c r="C14" s="15" t="s">
        <v>833</v>
      </c>
      <c r="D14" s="15" t="s">
        <v>850</v>
      </c>
      <c r="E14" s="15" t="s">
        <v>854</v>
      </c>
    </row>
    <row r="15" customFormat="false" ht="15" hidden="false" customHeight="true" outlineLevel="0" collapsed="false">
      <c r="A15" s="16" t="s">
        <v>855</v>
      </c>
      <c r="B15" s="17" t="s">
        <v>856</v>
      </c>
      <c r="C15" s="16" t="s">
        <v>857</v>
      </c>
      <c r="D15" s="16" t="s">
        <v>850</v>
      </c>
      <c r="E15" s="16" t="s">
        <v>858</v>
      </c>
    </row>
    <row r="16" customFormat="false" ht="15" hidden="false" customHeight="true" outlineLevel="0" collapsed="false">
      <c r="A16" s="15" t="s">
        <v>859</v>
      </c>
      <c r="B16" s="15" t="s">
        <v>860</v>
      </c>
      <c r="C16" s="15" t="s">
        <v>861</v>
      </c>
      <c r="D16" s="15" t="s">
        <v>850</v>
      </c>
      <c r="E16" s="18" t="s">
        <v>862</v>
      </c>
    </row>
    <row r="17" customFormat="false" ht="15" hidden="false" customHeight="true" outlineLevel="0" collapsed="false">
      <c r="A17" s="16" t="s">
        <v>863</v>
      </c>
      <c r="B17" s="16" t="s">
        <v>864</v>
      </c>
      <c r="C17" s="16" t="s">
        <v>833</v>
      </c>
      <c r="D17" s="16" t="s">
        <v>850</v>
      </c>
      <c r="E17" s="16" t="s">
        <v>865</v>
      </c>
    </row>
    <row r="18" customFormat="false" ht="15" hidden="false" customHeight="true" outlineLevel="0" collapsed="false">
      <c r="A18" s="15" t="s">
        <v>866</v>
      </c>
      <c r="B18" s="15" t="s">
        <v>867</v>
      </c>
      <c r="C18" s="15" t="s">
        <v>868</v>
      </c>
      <c r="D18" s="15" t="s">
        <v>850</v>
      </c>
      <c r="E18" s="15" t="s">
        <v>869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30A0"/>
    <pageSetUpPr fitToPage="false"/>
  </sheetPr>
  <dimension ref="A1:G17"/>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0"/>
    <col collapsed="false" customWidth="true" hidden="false" outlineLevel="0" max="2" min="2" style="1" width="12"/>
    <col collapsed="false" customWidth="true" hidden="false" outlineLevel="0" max="3" min="3" style="1" width="10"/>
    <col collapsed="false" customWidth="true" hidden="false" outlineLevel="0" max="4" min="4" style="1" width="22"/>
    <col collapsed="false" customWidth="true" hidden="false" outlineLevel="0" max="6" min="5" style="1" width="34"/>
    <col collapsed="false" customWidth="true" hidden="false" outlineLevel="0" max="7" min="7" style="1" width="14"/>
  </cols>
  <sheetData>
    <row r="1" customFormat="false" ht="15.75" hidden="false" customHeight="true" outlineLevel="0" collapsed="false">
      <c r="A1" s="13" t="s">
        <v>870</v>
      </c>
    </row>
    <row r="3" customFormat="false" ht="15" hidden="false" customHeight="true" outlineLevel="0" collapsed="false">
      <c r="A3" s="14" t="s">
        <v>871</v>
      </c>
      <c r="B3" s="14" t="s">
        <v>872</v>
      </c>
      <c r="C3" s="14" t="s">
        <v>873</v>
      </c>
      <c r="D3" s="14" t="s">
        <v>874</v>
      </c>
      <c r="E3" s="14" t="s">
        <v>875</v>
      </c>
      <c r="F3" s="14" t="s">
        <v>876</v>
      </c>
      <c r="G3" s="14" t="s">
        <v>734</v>
      </c>
    </row>
    <row r="4" customFormat="false" ht="23.25" hidden="false" customHeight="true" outlineLevel="0" collapsed="false">
      <c r="A4" s="15" t="s">
        <v>877</v>
      </c>
      <c r="B4" s="15" t="s">
        <v>878</v>
      </c>
      <c r="C4" s="15" t="s">
        <v>879</v>
      </c>
      <c r="D4" s="15" t="s">
        <v>880</v>
      </c>
      <c r="E4" s="15" t="s">
        <v>881</v>
      </c>
      <c r="F4" s="15" t="s">
        <v>882</v>
      </c>
      <c r="G4" s="15" t="s">
        <v>756</v>
      </c>
    </row>
    <row r="5" customFormat="false" ht="15" hidden="false" customHeight="true" outlineLevel="0" collapsed="false">
      <c r="A5" s="16" t="s">
        <v>883</v>
      </c>
      <c r="B5" s="16" t="s">
        <v>879</v>
      </c>
      <c r="C5" s="16" t="s">
        <v>879</v>
      </c>
      <c r="D5" s="16" t="s">
        <v>884</v>
      </c>
      <c r="E5" s="17" t="s">
        <v>885</v>
      </c>
      <c r="F5" s="16" t="s">
        <v>886</v>
      </c>
      <c r="G5" s="16" t="s">
        <v>763</v>
      </c>
    </row>
    <row r="6" customFormat="false" ht="15" hidden="false" customHeight="true" outlineLevel="0" collapsed="false">
      <c r="A6" s="15" t="s">
        <v>887</v>
      </c>
      <c r="B6" s="15" t="s">
        <v>878</v>
      </c>
      <c r="C6" s="15" t="s">
        <v>879</v>
      </c>
      <c r="D6" s="15" t="s">
        <v>888</v>
      </c>
      <c r="E6" s="15" t="s">
        <v>889</v>
      </c>
      <c r="F6" s="15" t="s">
        <v>890</v>
      </c>
      <c r="G6" s="15" t="s">
        <v>891</v>
      </c>
    </row>
    <row r="7" customFormat="false" ht="23.25" hidden="false" customHeight="true" outlineLevel="0" collapsed="false">
      <c r="A7" s="16" t="s">
        <v>892</v>
      </c>
      <c r="B7" s="16" t="s">
        <v>878</v>
      </c>
      <c r="C7" s="16" t="s">
        <v>878</v>
      </c>
      <c r="D7" s="16" t="s">
        <v>893</v>
      </c>
      <c r="E7" s="16" t="s">
        <v>894</v>
      </c>
      <c r="F7" s="16" t="s">
        <v>895</v>
      </c>
      <c r="G7" s="16" t="s">
        <v>756</v>
      </c>
    </row>
    <row r="8" customFormat="false" ht="23.25" hidden="false" customHeight="true" outlineLevel="0" collapsed="false">
      <c r="A8" s="18" t="s">
        <v>896</v>
      </c>
      <c r="B8" s="15" t="s">
        <v>879</v>
      </c>
      <c r="C8" s="15" t="s">
        <v>879</v>
      </c>
      <c r="D8" s="15" t="s">
        <v>897</v>
      </c>
      <c r="E8" s="15" t="s">
        <v>898</v>
      </c>
      <c r="F8" s="15" t="s">
        <v>899</v>
      </c>
      <c r="G8" s="15" t="s">
        <v>756</v>
      </c>
    </row>
    <row r="9" customFormat="false" ht="23.25" hidden="false" customHeight="true" outlineLevel="0" collapsed="false">
      <c r="A9" s="16" t="s">
        <v>900</v>
      </c>
      <c r="B9" s="16" t="s">
        <v>901</v>
      </c>
      <c r="C9" s="16" t="s">
        <v>879</v>
      </c>
      <c r="D9" s="16" t="s">
        <v>902</v>
      </c>
      <c r="E9" s="16" t="s">
        <v>903</v>
      </c>
      <c r="F9" s="16" t="s">
        <v>904</v>
      </c>
      <c r="G9" s="16" t="s">
        <v>905</v>
      </c>
    </row>
    <row r="10" customFormat="false" ht="23.25" hidden="false" customHeight="true" outlineLevel="0" collapsed="false">
      <c r="A10" s="15" t="s">
        <v>906</v>
      </c>
      <c r="B10" s="15" t="s">
        <v>907</v>
      </c>
      <c r="C10" s="15" t="s">
        <v>879</v>
      </c>
      <c r="D10" s="15" t="s">
        <v>908</v>
      </c>
      <c r="E10" s="15" t="s">
        <v>909</v>
      </c>
      <c r="F10" s="15" t="s">
        <v>910</v>
      </c>
      <c r="G10" s="15" t="s">
        <v>763</v>
      </c>
    </row>
    <row r="11" customFormat="false" ht="23.25" hidden="false" customHeight="true" outlineLevel="0" collapsed="false">
      <c r="A11" s="16" t="s">
        <v>911</v>
      </c>
      <c r="B11" s="16" t="s">
        <v>878</v>
      </c>
      <c r="C11" s="16" t="s">
        <v>878</v>
      </c>
      <c r="D11" s="16" t="s">
        <v>912</v>
      </c>
      <c r="E11" s="16" t="s">
        <v>913</v>
      </c>
      <c r="F11" s="16" t="s">
        <v>914</v>
      </c>
      <c r="G11" s="16" t="s">
        <v>915</v>
      </c>
    </row>
    <row r="12" customFormat="false" ht="23.25" hidden="false" customHeight="true" outlineLevel="0" collapsed="false">
      <c r="A12" s="15" t="s">
        <v>916</v>
      </c>
      <c r="B12" s="15" t="s">
        <v>878</v>
      </c>
      <c r="C12" s="15" t="s">
        <v>878</v>
      </c>
      <c r="D12" s="18" t="s">
        <v>917</v>
      </c>
      <c r="E12" s="15" t="s">
        <v>918</v>
      </c>
      <c r="F12" s="15" t="s">
        <v>919</v>
      </c>
      <c r="G12" s="15" t="s">
        <v>756</v>
      </c>
    </row>
    <row r="13" customFormat="false" ht="15" hidden="false" customHeight="true" outlineLevel="0" collapsed="false">
      <c r="A13" s="16" t="s">
        <v>920</v>
      </c>
      <c r="B13" s="16" t="s">
        <v>878</v>
      </c>
      <c r="C13" s="16" t="s">
        <v>878</v>
      </c>
      <c r="D13" s="17" t="s">
        <v>921</v>
      </c>
      <c r="E13" s="16" t="s">
        <v>922</v>
      </c>
      <c r="F13" s="16" t="s">
        <v>923</v>
      </c>
      <c r="G13" s="16" t="s">
        <v>756</v>
      </c>
    </row>
    <row r="14" customFormat="false" ht="23.25" hidden="false" customHeight="true" outlineLevel="0" collapsed="false">
      <c r="A14" s="15" t="s">
        <v>924</v>
      </c>
      <c r="B14" s="15" t="s">
        <v>925</v>
      </c>
      <c r="C14" s="15" t="s">
        <v>879</v>
      </c>
      <c r="D14" s="15" t="s">
        <v>926</v>
      </c>
      <c r="E14" s="15" t="s">
        <v>927</v>
      </c>
      <c r="F14" s="15" t="s">
        <v>928</v>
      </c>
      <c r="G14" s="15" t="s">
        <v>763</v>
      </c>
    </row>
    <row r="15" customFormat="false" ht="15" hidden="false" customHeight="true" outlineLevel="0" collapsed="false">
      <c r="A15" s="16" t="s">
        <v>929</v>
      </c>
      <c r="B15" s="16" t="s">
        <v>878</v>
      </c>
      <c r="C15" s="16" t="s">
        <v>878</v>
      </c>
      <c r="D15" s="17" t="s">
        <v>930</v>
      </c>
      <c r="E15" s="16" t="s">
        <v>931</v>
      </c>
      <c r="F15" s="16" t="s">
        <v>932</v>
      </c>
      <c r="G15" s="16" t="s">
        <v>756</v>
      </c>
    </row>
    <row r="16" customFormat="false" ht="15" hidden="false" customHeight="true" outlineLevel="0" collapsed="false">
      <c r="A16" s="15" t="s">
        <v>933</v>
      </c>
      <c r="B16" s="15" t="s">
        <v>934</v>
      </c>
      <c r="C16" s="15" t="s">
        <v>879</v>
      </c>
      <c r="D16" s="15" t="s">
        <v>935</v>
      </c>
      <c r="E16" s="15" t="s">
        <v>936</v>
      </c>
      <c r="F16" s="15" t="s">
        <v>937</v>
      </c>
      <c r="G16" s="15" t="s">
        <v>756</v>
      </c>
    </row>
    <row r="17" customFormat="false" ht="23.25" hidden="false" customHeight="true" outlineLevel="0" collapsed="false">
      <c r="A17" s="16" t="s">
        <v>938</v>
      </c>
      <c r="B17" s="16" t="s">
        <v>939</v>
      </c>
      <c r="C17" s="16" t="s">
        <v>879</v>
      </c>
      <c r="D17" s="16" t="s">
        <v>940</v>
      </c>
      <c r="E17" s="16" t="s">
        <v>941</v>
      </c>
      <c r="F17" s="16" t="s">
        <v>942</v>
      </c>
      <c r="G17" s="16" t="s">
        <v>763</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496B0"/>
    <pageSetUpPr fitToPage="false"/>
  </sheetPr>
  <dimension ref="A1:G27"/>
  <sheetViews>
    <sheetView showFormulas="false" showGridLines="false" showRowColHeaders="true" showZeros="true" rightToLeft="true" tabSelected="tru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6"/>
    <col collapsed="false" customWidth="true" hidden="false" outlineLevel="0" max="2" min="2" style="1" width="20"/>
    <col collapsed="false" customWidth="true" hidden="false" outlineLevel="0" max="3" min="3" style="1" width="22"/>
    <col collapsed="false" customWidth="true" hidden="false" outlineLevel="0" max="4" min="4" style="1" width="10"/>
    <col collapsed="false" customWidth="true" hidden="false" outlineLevel="0" max="5" min="5" style="1" width="30"/>
    <col collapsed="false" customWidth="true" hidden="false" outlineLevel="0" max="6" min="6" style="1" width="26"/>
    <col collapsed="false" customWidth="true" hidden="false" outlineLevel="0" max="7" min="7" style="1" width="24"/>
  </cols>
  <sheetData>
    <row r="1" customFormat="false" ht="15" hidden="false" customHeight="true" outlineLevel="0" collapsed="false">
      <c r="A1" s="13" t="s">
        <v>41</v>
      </c>
    </row>
    <row r="3" customFormat="false" ht="15" hidden="false" customHeight="true" outlineLevel="0" collapsed="false">
      <c r="A3" s="14" t="s">
        <v>42</v>
      </c>
      <c r="B3" s="14" t="s">
        <v>43</v>
      </c>
      <c r="C3" s="14" t="s">
        <v>44</v>
      </c>
      <c r="D3" s="14" t="s">
        <v>45</v>
      </c>
      <c r="E3" s="14" t="s">
        <v>46</v>
      </c>
      <c r="F3" s="14" t="s">
        <v>47</v>
      </c>
      <c r="G3" s="14" t="s">
        <v>48</v>
      </c>
    </row>
    <row r="4" customFormat="false" ht="15" hidden="false" customHeight="true" outlineLevel="0" collapsed="false">
      <c r="A4" s="15" t="s">
        <v>49</v>
      </c>
      <c r="B4" s="15" t="s">
        <v>50</v>
      </c>
      <c r="C4" s="15" t="s">
        <v>51</v>
      </c>
      <c r="D4" s="15" t="s">
        <v>52</v>
      </c>
      <c r="E4" s="15" t="s">
        <v>53</v>
      </c>
      <c r="F4" s="15" t="s">
        <v>54</v>
      </c>
      <c r="G4" s="15" t="s">
        <v>55</v>
      </c>
    </row>
    <row r="5" customFormat="false" ht="15" hidden="false" customHeight="true" outlineLevel="0" collapsed="false">
      <c r="A5" s="16" t="s">
        <v>56</v>
      </c>
      <c r="B5" s="16" t="s">
        <v>50</v>
      </c>
      <c r="C5" s="16" t="s">
        <v>51</v>
      </c>
      <c r="D5" s="16" t="s">
        <v>52</v>
      </c>
      <c r="E5" s="16" t="s">
        <v>57</v>
      </c>
      <c r="F5" s="16" t="s">
        <v>58</v>
      </c>
      <c r="G5" s="17" t="s">
        <v>59</v>
      </c>
    </row>
    <row r="6" customFormat="false" ht="15" hidden="false" customHeight="true" outlineLevel="0" collapsed="false">
      <c r="A6" s="15" t="s">
        <v>60</v>
      </c>
      <c r="B6" s="15" t="s">
        <v>50</v>
      </c>
      <c r="C6" s="15" t="s">
        <v>51</v>
      </c>
      <c r="D6" s="15" t="s">
        <v>52</v>
      </c>
      <c r="E6" s="15" t="s">
        <v>61</v>
      </c>
      <c r="F6" s="15" t="s">
        <v>62</v>
      </c>
      <c r="G6" s="15" t="s">
        <v>63</v>
      </c>
    </row>
    <row r="7" customFormat="false" ht="15" hidden="false" customHeight="true" outlineLevel="0" collapsed="false">
      <c r="A7" s="16" t="s">
        <v>64</v>
      </c>
      <c r="B7" s="16" t="s">
        <v>65</v>
      </c>
      <c r="C7" s="16" t="s">
        <v>51</v>
      </c>
      <c r="D7" s="16" t="s">
        <v>66</v>
      </c>
      <c r="E7" s="16" t="s">
        <v>67</v>
      </c>
      <c r="F7" s="16" t="s">
        <v>68</v>
      </c>
      <c r="G7" s="16" t="s">
        <v>69</v>
      </c>
    </row>
    <row r="8" customFormat="false" ht="15" hidden="false" customHeight="true" outlineLevel="0" collapsed="false">
      <c r="A8" s="15" t="s">
        <v>70</v>
      </c>
      <c r="B8" s="15" t="s">
        <v>50</v>
      </c>
      <c r="C8" s="15" t="s">
        <v>51</v>
      </c>
      <c r="D8" s="15" t="s">
        <v>52</v>
      </c>
      <c r="E8" s="15" t="s">
        <v>71</v>
      </c>
      <c r="F8" s="15" t="s">
        <v>58</v>
      </c>
      <c r="G8" s="18" t="s">
        <v>59</v>
      </c>
    </row>
    <row r="9" customFormat="false" ht="15" hidden="false" customHeight="true" outlineLevel="0" collapsed="false">
      <c r="A9" s="16" t="s">
        <v>72</v>
      </c>
      <c r="B9" s="16" t="s">
        <v>50</v>
      </c>
      <c r="C9" s="16" t="s">
        <v>51</v>
      </c>
      <c r="D9" s="16" t="s">
        <v>52</v>
      </c>
      <c r="E9" s="16" t="s">
        <v>73</v>
      </c>
      <c r="F9" s="16" t="s">
        <v>58</v>
      </c>
      <c r="G9" s="17" t="s">
        <v>59</v>
      </c>
    </row>
    <row r="10" customFormat="false" ht="23.25" hidden="false" customHeight="true" outlineLevel="0" collapsed="false">
      <c r="A10" s="15" t="s">
        <v>74</v>
      </c>
      <c r="B10" s="15" t="s">
        <v>75</v>
      </c>
      <c r="C10" s="15" t="s">
        <v>51</v>
      </c>
      <c r="D10" s="15" t="s">
        <v>76</v>
      </c>
      <c r="E10" s="15" t="s">
        <v>77</v>
      </c>
      <c r="F10" s="15" t="s">
        <v>78</v>
      </c>
      <c r="G10" s="15" t="s">
        <v>79</v>
      </c>
    </row>
    <row r="11" customFormat="false" ht="15" hidden="false" customHeight="true" outlineLevel="0" collapsed="false">
      <c r="A11" s="16" t="s">
        <v>80</v>
      </c>
      <c r="B11" s="16" t="s">
        <v>81</v>
      </c>
      <c r="C11" s="16" t="s">
        <v>51</v>
      </c>
      <c r="D11" s="16" t="s">
        <v>52</v>
      </c>
      <c r="E11" s="16" t="s">
        <v>82</v>
      </c>
      <c r="F11" s="16" t="s">
        <v>83</v>
      </c>
      <c r="G11" s="16" t="s">
        <v>84</v>
      </c>
    </row>
    <row r="12" customFormat="false" ht="23.25" hidden="false" customHeight="true" outlineLevel="0" collapsed="false">
      <c r="A12" s="15" t="s">
        <v>85</v>
      </c>
      <c r="B12" s="15" t="s">
        <v>86</v>
      </c>
      <c r="C12" s="15" t="s">
        <v>51</v>
      </c>
      <c r="D12" s="15" t="s">
        <v>52</v>
      </c>
      <c r="E12" s="15" t="s">
        <v>87</v>
      </c>
      <c r="F12" s="15" t="s">
        <v>58</v>
      </c>
      <c r="G12" s="18" t="s">
        <v>59</v>
      </c>
    </row>
    <row r="13" customFormat="false" ht="23.25" hidden="false" customHeight="true" outlineLevel="0" collapsed="false">
      <c r="A13" s="16" t="s">
        <v>88</v>
      </c>
      <c r="B13" s="16" t="s">
        <v>86</v>
      </c>
      <c r="C13" s="16" t="s">
        <v>51</v>
      </c>
      <c r="D13" s="16" t="s">
        <v>52</v>
      </c>
      <c r="E13" s="16" t="s">
        <v>89</v>
      </c>
      <c r="F13" s="16" t="s">
        <v>58</v>
      </c>
      <c r="G13" s="17" t="s">
        <v>59</v>
      </c>
    </row>
    <row r="14" customFormat="false" ht="23.25" hidden="false" customHeight="true" outlineLevel="0" collapsed="false">
      <c r="A14" s="15" t="s">
        <v>90</v>
      </c>
      <c r="B14" s="15" t="s">
        <v>81</v>
      </c>
      <c r="C14" s="15" t="s">
        <v>51</v>
      </c>
      <c r="D14" s="15" t="s">
        <v>66</v>
      </c>
      <c r="E14" s="15" t="s">
        <v>91</v>
      </c>
      <c r="F14" s="15" t="s">
        <v>58</v>
      </c>
      <c r="G14" s="15" t="s">
        <v>92</v>
      </c>
    </row>
    <row r="15" customFormat="false" ht="23.25" hidden="false" customHeight="true" outlineLevel="0" collapsed="false">
      <c r="A15" s="16" t="s">
        <v>93</v>
      </c>
      <c r="B15" s="16" t="s">
        <v>50</v>
      </c>
      <c r="C15" s="16" t="s">
        <v>51</v>
      </c>
      <c r="D15" s="16" t="s">
        <v>66</v>
      </c>
      <c r="E15" s="16" t="s">
        <v>94</v>
      </c>
      <c r="F15" s="16" t="s">
        <v>95</v>
      </c>
      <c r="G15" s="16" t="s">
        <v>96</v>
      </c>
    </row>
    <row r="16" customFormat="false" ht="23.25" hidden="false" customHeight="true" outlineLevel="0" collapsed="false">
      <c r="A16" s="15" t="s">
        <v>97</v>
      </c>
      <c r="B16" s="15" t="s">
        <v>98</v>
      </c>
      <c r="C16" s="15" t="s">
        <v>51</v>
      </c>
      <c r="D16" s="15" t="s">
        <v>99</v>
      </c>
      <c r="E16" s="15" t="s">
        <v>100</v>
      </c>
      <c r="F16" s="15" t="s">
        <v>101</v>
      </c>
      <c r="G16" s="15" t="s">
        <v>102</v>
      </c>
    </row>
    <row r="17" customFormat="false" ht="15" hidden="false" customHeight="true" outlineLevel="0" collapsed="false">
      <c r="A17" s="16" t="s">
        <v>103</v>
      </c>
      <c r="B17" s="16" t="s">
        <v>104</v>
      </c>
      <c r="C17" s="16" t="s">
        <v>51</v>
      </c>
      <c r="D17" s="16" t="s">
        <v>52</v>
      </c>
      <c r="E17" s="16" t="s">
        <v>105</v>
      </c>
      <c r="F17" s="16" t="s">
        <v>58</v>
      </c>
      <c r="G17" s="17" t="s">
        <v>59</v>
      </c>
    </row>
    <row r="18" customFormat="false" ht="15" hidden="false" customHeight="true" outlineLevel="0" collapsed="false">
      <c r="A18" s="15" t="s">
        <v>106</v>
      </c>
      <c r="B18" s="15" t="s">
        <v>107</v>
      </c>
      <c r="C18" s="15" t="s">
        <v>51</v>
      </c>
      <c r="D18" s="15" t="s">
        <v>66</v>
      </c>
      <c r="E18" s="15" t="s">
        <v>108</v>
      </c>
      <c r="F18" s="15" t="s">
        <v>109</v>
      </c>
      <c r="G18" s="15" t="s">
        <v>110</v>
      </c>
    </row>
    <row r="19" customFormat="false" ht="15" hidden="false" customHeight="true" outlineLevel="0" collapsed="false">
      <c r="A19" s="16" t="s">
        <v>111</v>
      </c>
      <c r="B19" s="16" t="s">
        <v>50</v>
      </c>
      <c r="C19" s="16" t="s">
        <v>51</v>
      </c>
      <c r="D19" s="16" t="s">
        <v>52</v>
      </c>
      <c r="E19" s="16" t="s">
        <v>112</v>
      </c>
      <c r="F19" s="16" t="s">
        <v>113</v>
      </c>
      <c r="G19" s="16" t="s">
        <v>114</v>
      </c>
    </row>
    <row r="20" customFormat="false" ht="15" hidden="false" customHeight="true" outlineLevel="0" collapsed="false">
      <c r="A20" s="15" t="s">
        <v>115</v>
      </c>
      <c r="B20" s="15" t="s">
        <v>116</v>
      </c>
      <c r="C20" s="15" t="s">
        <v>51</v>
      </c>
      <c r="D20" s="15" t="s">
        <v>52</v>
      </c>
      <c r="E20" s="15" t="s">
        <v>117</v>
      </c>
      <c r="F20" s="15" t="s">
        <v>118</v>
      </c>
      <c r="G20" s="15" t="s">
        <v>119</v>
      </c>
    </row>
    <row r="21" customFormat="false" ht="15" hidden="false" customHeight="true" outlineLevel="0" collapsed="false">
      <c r="A21" s="16" t="s">
        <v>120</v>
      </c>
      <c r="B21" s="16" t="s">
        <v>121</v>
      </c>
      <c r="C21" s="16" t="s">
        <v>51</v>
      </c>
      <c r="D21" s="16" t="s">
        <v>66</v>
      </c>
      <c r="E21" s="16" t="s">
        <v>122</v>
      </c>
      <c r="F21" s="16" t="s">
        <v>123</v>
      </c>
      <c r="G21" s="16" t="s">
        <v>124</v>
      </c>
    </row>
    <row r="22" customFormat="false" ht="23.25" hidden="false" customHeight="true" outlineLevel="0" collapsed="false">
      <c r="A22" s="15" t="s">
        <v>125</v>
      </c>
      <c r="B22" s="15" t="s">
        <v>121</v>
      </c>
      <c r="C22" s="15" t="s">
        <v>51</v>
      </c>
      <c r="D22" s="15" t="s">
        <v>66</v>
      </c>
      <c r="E22" s="15" t="s">
        <v>126</v>
      </c>
      <c r="F22" s="15" t="s">
        <v>127</v>
      </c>
      <c r="G22" s="15" t="s">
        <v>128</v>
      </c>
    </row>
    <row r="23" customFormat="false" ht="15" hidden="false" customHeight="true" outlineLevel="0" collapsed="false">
      <c r="A23" s="16" t="s">
        <v>129</v>
      </c>
      <c r="B23" s="16" t="s">
        <v>130</v>
      </c>
      <c r="C23" s="16" t="s">
        <v>51</v>
      </c>
      <c r="D23" s="16" t="s">
        <v>52</v>
      </c>
      <c r="E23" s="16" t="s">
        <v>131</v>
      </c>
      <c r="F23" s="16" t="s">
        <v>58</v>
      </c>
      <c r="G23" s="17" t="s">
        <v>59</v>
      </c>
    </row>
    <row r="24" customFormat="false" ht="15" hidden="false" customHeight="true" outlineLevel="0" collapsed="false">
      <c r="A24" s="19" t="s">
        <v>132</v>
      </c>
      <c r="B24" s="19" t="s">
        <v>50</v>
      </c>
      <c r="C24" s="19" t="s">
        <v>51</v>
      </c>
      <c r="D24" s="19" t="s">
        <v>52</v>
      </c>
      <c r="E24" s="19" t="s">
        <v>133</v>
      </c>
      <c r="F24" s="19" t="s">
        <v>58</v>
      </c>
      <c r="G24" s="19" t="s">
        <v>92</v>
      </c>
    </row>
    <row r="25" customFormat="false" ht="15" hidden="false" customHeight="true" outlineLevel="0" collapsed="false">
      <c r="A25" s="19" t="s">
        <v>134</v>
      </c>
      <c r="B25" s="19" t="s">
        <v>135</v>
      </c>
      <c r="C25" s="19" t="s">
        <v>136</v>
      </c>
      <c r="D25" s="19" t="s">
        <v>52</v>
      </c>
      <c r="E25" s="19" t="s">
        <v>137</v>
      </c>
      <c r="F25" s="19" t="s">
        <v>58</v>
      </c>
      <c r="G25" s="19" t="s">
        <v>92</v>
      </c>
    </row>
    <row r="26" customFormat="false" ht="20.25" hidden="false" customHeight="true" outlineLevel="0" collapsed="false">
      <c r="A26" s="19" t="s">
        <v>138</v>
      </c>
      <c r="B26" s="19" t="s">
        <v>135</v>
      </c>
      <c r="C26" s="19" t="s">
        <v>136</v>
      </c>
      <c r="D26" s="19" t="s">
        <v>52</v>
      </c>
      <c r="E26" s="19" t="s">
        <v>139</v>
      </c>
      <c r="F26" s="19" t="s">
        <v>58</v>
      </c>
      <c r="G26" s="19" t="s">
        <v>92</v>
      </c>
    </row>
    <row r="27" customFormat="false" ht="20.25" hidden="false" customHeight="true" outlineLevel="0" collapsed="false">
      <c r="A27" s="19" t="s">
        <v>140</v>
      </c>
      <c r="B27" s="19" t="s">
        <v>141</v>
      </c>
      <c r="C27" s="19" t="s">
        <v>51</v>
      </c>
      <c r="D27" s="19" t="s">
        <v>66</v>
      </c>
      <c r="E27" s="19" t="s">
        <v>142</v>
      </c>
      <c r="F27" s="19" t="s">
        <v>143</v>
      </c>
      <c r="G27" s="19" t="s">
        <v>144</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7030A0"/>
    <pageSetUpPr fitToPage="false"/>
  </sheetPr>
  <dimension ref="A1:G15"/>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5"/>
    <col collapsed="false" customWidth="true" hidden="false" outlineLevel="0" max="2" min="2" style="1" width="20"/>
    <col collapsed="false" customWidth="true" hidden="false" outlineLevel="0" max="3" min="3" style="1" width="40"/>
    <col collapsed="false" customWidth="true" hidden="false" outlineLevel="0" max="4" min="4" style="1" width="28"/>
    <col collapsed="false" customWidth="true" hidden="false" outlineLevel="0" max="5" min="5" style="1" width="18"/>
    <col collapsed="false" customWidth="true" hidden="false" outlineLevel="0" max="6" min="6" style="1" width="24"/>
    <col collapsed="false" customWidth="true" hidden="false" outlineLevel="0" max="7" min="7" style="1" width="30"/>
  </cols>
  <sheetData>
    <row r="1" customFormat="false" ht="15.75" hidden="false" customHeight="true" outlineLevel="0" collapsed="false">
      <c r="A1" s="13" t="s">
        <v>943</v>
      </c>
    </row>
    <row r="3" customFormat="false" ht="15" hidden="false" customHeight="true" outlineLevel="0" collapsed="false">
      <c r="A3" s="74" t="s">
        <v>944</v>
      </c>
      <c r="B3" s="14" t="s">
        <v>945</v>
      </c>
      <c r="C3" s="14" t="s">
        <v>946</v>
      </c>
      <c r="D3" s="14" t="s">
        <v>947</v>
      </c>
      <c r="E3" s="14" t="s">
        <v>948</v>
      </c>
      <c r="F3" s="14" t="s">
        <v>949</v>
      </c>
      <c r="G3" s="14" t="s">
        <v>950</v>
      </c>
    </row>
    <row r="4" customFormat="false" ht="23.25" hidden="false" customHeight="true" outlineLevel="0" collapsed="false">
      <c r="A4" s="18" t="s">
        <v>951</v>
      </c>
      <c r="B4" s="15" t="s">
        <v>952</v>
      </c>
      <c r="C4" s="15" t="s">
        <v>953</v>
      </c>
      <c r="D4" s="15" t="s">
        <v>954</v>
      </c>
      <c r="E4" s="15" t="s">
        <v>905</v>
      </c>
      <c r="F4" s="15" t="s">
        <v>955</v>
      </c>
      <c r="G4" s="15" t="s">
        <v>956</v>
      </c>
    </row>
    <row r="5" customFormat="false" ht="23.25" hidden="false" customHeight="true" outlineLevel="0" collapsed="false">
      <c r="A5" s="17" t="s">
        <v>957</v>
      </c>
      <c r="B5" s="16" t="s">
        <v>958</v>
      </c>
      <c r="C5" s="16" t="s">
        <v>959</v>
      </c>
      <c r="D5" s="16" t="s">
        <v>960</v>
      </c>
      <c r="E5" s="16" t="s">
        <v>961</v>
      </c>
      <c r="F5" s="16" t="s">
        <v>962</v>
      </c>
      <c r="G5" s="16" t="s">
        <v>963</v>
      </c>
    </row>
    <row r="6" customFormat="false" ht="15" hidden="false" customHeight="true" outlineLevel="0" collapsed="false">
      <c r="A6" s="18" t="s">
        <v>768</v>
      </c>
      <c r="B6" s="15" t="s">
        <v>962</v>
      </c>
      <c r="C6" s="18" t="s">
        <v>964</v>
      </c>
      <c r="D6" s="15" t="s">
        <v>965</v>
      </c>
      <c r="E6" s="15" t="s">
        <v>763</v>
      </c>
      <c r="F6" s="15" t="s">
        <v>187</v>
      </c>
      <c r="G6" s="15" t="s">
        <v>966</v>
      </c>
    </row>
    <row r="7" customFormat="false" ht="23.25" hidden="false" customHeight="true" outlineLevel="0" collapsed="false">
      <c r="A7" s="17" t="s">
        <v>967</v>
      </c>
      <c r="B7" s="16" t="s">
        <v>968</v>
      </c>
      <c r="C7" s="16" t="s">
        <v>969</v>
      </c>
      <c r="D7" s="16" t="s">
        <v>970</v>
      </c>
      <c r="E7" s="16" t="s">
        <v>905</v>
      </c>
      <c r="F7" s="16" t="s">
        <v>971</v>
      </c>
      <c r="G7" s="16" t="s">
        <v>972</v>
      </c>
    </row>
    <row r="8" customFormat="false" ht="23.25" hidden="false" customHeight="true" outlineLevel="0" collapsed="false">
      <c r="A8" s="18" t="s">
        <v>973</v>
      </c>
      <c r="B8" s="15" t="s">
        <v>974</v>
      </c>
      <c r="C8" s="15" t="s">
        <v>975</v>
      </c>
      <c r="D8" s="15" t="s">
        <v>976</v>
      </c>
      <c r="E8" s="15" t="s">
        <v>756</v>
      </c>
      <c r="F8" s="15" t="s">
        <v>977</v>
      </c>
      <c r="G8" s="15" t="s">
        <v>978</v>
      </c>
    </row>
    <row r="9" customFormat="false" ht="34.5" hidden="false" customHeight="true" outlineLevel="0" collapsed="false">
      <c r="A9" s="17" t="s">
        <v>664</v>
      </c>
      <c r="B9" s="16" t="s">
        <v>979</v>
      </c>
      <c r="C9" s="16" t="s">
        <v>980</v>
      </c>
      <c r="D9" s="16" t="s">
        <v>981</v>
      </c>
      <c r="E9" s="16" t="s">
        <v>756</v>
      </c>
      <c r="F9" s="16" t="s">
        <v>982</v>
      </c>
      <c r="G9" s="16" t="s">
        <v>983</v>
      </c>
    </row>
    <row r="10" customFormat="false" ht="23.25" hidden="false" customHeight="true" outlineLevel="0" collapsed="false">
      <c r="A10" s="18" t="s">
        <v>984</v>
      </c>
      <c r="B10" s="15" t="s">
        <v>985</v>
      </c>
      <c r="C10" s="18" t="s">
        <v>986</v>
      </c>
      <c r="D10" s="18" t="s">
        <v>987</v>
      </c>
      <c r="E10" s="15" t="s">
        <v>756</v>
      </c>
      <c r="F10" s="15" t="s">
        <v>988</v>
      </c>
      <c r="G10" s="15" t="s">
        <v>989</v>
      </c>
    </row>
    <row r="11" customFormat="false" ht="23.25" hidden="false" customHeight="true" outlineLevel="0" collapsed="false">
      <c r="A11" s="17" t="s">
        <v>709</v>
      </c>
      <c r="B11" s="16" t="s">
        <v>990</v>
      </c>
      <c r="C11" s="16" t="s">
        <v>991</v>
      </c>
      <c r="D11" s="16" t="s">
        <v>992</v>
      </c>
      <c r="E11" s="16" t="s">
        <v>763</v>
      </c>
      <c r="F11" s="16" t="s">
        <v>993</v>
      </c>
      <c r="G11" s="16" t="s">
        <v>994</v>
      </c>
    </row>
    <row r="12" customFormat="false" ht="15" hidden="false" customHeight="true" outlineLevel="0" collapsed="false">
      <c r="A12" s="18" t="s">
        <v>682</v>
      </c>
      <c r="B12" s="15" t="s">
        <v>995</v>
      </c>
      <c r="C12" s="15" t="s">
        <v>996</v>
      </c>
      <c r="D12" s="15" t="s">
        <v>997</v>
      </c>
      <c r="E12" s="15" t="s">
        <v>998</v>
      </c>
      <c r="F12" s="15" t="s">
        <v>999</v>
      </c>
      <c r="G12" s="15" t="s">
        <v>1000</v>
      </c>
    </row>
    <row r="13" customFormat="false" ht="15" hidden="false" customHeight="true" outlineLevel="0" collapsed="false">
      <c r="A13" s="17" t="s">
        <v>1001</v>
      </c>
      <c r="B13" s="16" t="s">
        <v>1002</v>
      </c>
      <c r="C13" s="17" t="s">
        <v>1003</v>
      </c>
      <c r="D13" s="16" t="s">
        <v>1004</v>
      </c>
      <c r="E13" s="16" t="s">
        <v>763</v>
      </c>
      <c r="F13" s="16" t="s">
        <v>1005</v>
      </c>
      <c r="G13" s="16" t="s">
        <v>1006</v>
      </c>
    </row>
    <row r="14" customFormat="false" ht="23.25" hidden="false" customHeight="true" outlineLevel="0" collapsed="false">
      <c r="A14" s="18" t="s">
        <v>1007</v>
      </c>
      <c r="B14" s="15" t="s">
        <v>1008</v>
      </c>
      <c r="C14" s="15" t="s">
        <v>1009</v>
      </c>
      <c r="D14" s="15" t="s">
        <v>1010</v>
      </c>
      <c r="E14" s="15" t="s">
        <v>1011</v>
      </c>
      <c r="F14" s="15" t="s">
        <v>1012</v>
      </c>
      <c r="G14" s="15" t="s">
        <v>1013</v>
      </c>
    </row>
    <row r="15" customFormat="false" ht="23.25" hidden="false" customHeight="true" outlineLevel="0" collapsed="false">
      <c r="A15" s="17" t="s">
        <v>1014</v>
      </c>
      <c r="B15" s="16" t="s">
        <v>1015</v>
      </c>
      <c r="C15" s="17" t="s">
        <v>1016</v>
      </c>
      <c r="D15" s="16" t="s">
        <v>1017</v>
      </c>
      <c r="E15" s="16" t="s">
        <v>756</v>
      </c>
      <c r="F15" s="17" t="s">
        <v>1018</v>
      </c>
      <c r="G15" s="16" t="s">
        <v>1019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8496B0"/>
    <pageSetUpPr fitToPage="false"/>
  </sheetPr>
  <dimension ref="A1:E17"/>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8"/>
    <col collapsed="false" customWidth="true" hidden="false" outlineLevel="0" max="2" min="2" style="1" width="26"/>
    <col collapsed="false" customWidth="true" hidden="false" outlineLevel="0" max="3" min="3" style="1" width="44"/>
    <col collapsed="false" customWidth="true" hidden="false" outlineLevel="0" max="5" min="4" style="1" width="26"/>
  </cols>
  <sheetData>
    <row r="1" customFormat="false" ht="15.75" hidden="false" customHeight="true" outlineLevel="0" collapsed="false">
      <c r="A1" s="13" t="s">
        <v>145</v>
      </c>
    </row>
    <row r="3" customFormat="false" ht="15" hidden="false" customHeight="true" outlineLevel="0" collapsed="false">
      <c r="A3" s="14" t="s">
        <v>146</v>
      </c>
      <c r="B3" s="14" t="s">
        <v>147</v>
      </c>
      <c r="C3" s="14" t="s">
        <v>148</v>
      </c>
      <c r="D3" s="14" t="s">
        <v>149</v>
      </c>
      <c r="E3" s="14" t="s">
        <v>150</v>
      </c>
    </row>
    <row r="4" customFormat="false" ht="23.25" hidden="false" customHeight="true" outlineLevel="0" collapsed="false">
      <c r="A4" s="15" t="s">
        <v>151</v>
      </c>
      <c r="B4" s="15" t="s">
        <v>152</v>
      </c>
      <c r="C4" s="15" t="s">
        <v>153</v>
      </c>
      <c r="D4" s="15" t="s">
        <v>154</v>
      </c>
      <c r="E4" s="15" t="s">
        <v>155</v>
      </c>
    </row>
    <row r="5" customFormat="false" ht="15" hidden="false" customHeight="true" outlineLevel="0" collapsed="false">
      <c r="A5" s="16" t="s">
        <v>156</v>
      </c>
      <c r="B5" s="16" t="s">
        <v>157</v>
      </c>
      <c r="C5" s="16" t="s">
        <v>158</v>
      </c>
      <c r="D5" s="16" t="s">
        <v>159</v>
      </c>
      <c r="E5" s="17" t="s">
        <v>160</v>
      </c>
    </row>
    <row r="6" customFormat="false" ht="15" hidden="false" customHeight="true" outlineLevel="0" collapsed="false">
      <c r="A6" s="15" t="s">
        <v>161</v>
      </c>
      <c r="B6" s="15" t="s">
        <v>162</v>
      </c>
      <c r="C6" s="15" t="s">
        <v>163</v>
      </c>
      <c r="D6" s="15" t="s">
        <v>164</v>
      </c>
      <c r="E6" s="15" t="s">
        <v>165</v>
      </c>
    </row>
    <row r="7" customFormat="false" ht="15" hidden="false" customHeight="true" outlineLevel="0" collapsed="false">
      <c r="A7" s="16" t="s">
        <v>166</v>
      </c>
      <c r="B7" s="16" t="s">
        <v>167</v>
      </c>
      <c r="C7" s="16" t="s">
        <v>168</v>
      </c>
      <c r="D7" s="16" t="s">
        <v>169</v>
      </c>
      <c r="E7" s="16" t="s">
        <v>170</v>
      </c>
    </row>
    <row r="8" customFormat="false" ht="15" hidden="false" customHeight="true" outlineLevel="0" collapsed="false">
      <c r="A8" s="15" t="s">
        <v>171</v>
      </c>
      <c r="B8" s="15" t="s">
        <v>172</v>
      </c>
      <c r="C8" s="15" t="s">
        <v>173</v>
      </c>
      <c r="D8" s="15" t="s">
        <v>174</v>
      </c>
      <c r="E8" s="15" t="s">
        <v>175</v>
      </c>
    </row>
    <row r="9" customFormat="false" ht="23.25" hidden="false" customHeight="true" outlineLevel="0" collapsed="false">
      <c r="A9" s="16" t="s">
        <v>176</v>
      </c>
      <c r="B9" s="16" t="s">
        <v>177</v>
      </c>
      <c r="C9" s="16" t="s">
        <v>178</v>
      </c>
      <c r="D9" s="16" t="s">
        <v>179</v>
      </c>
      <c r="E9" s="16" t="s">
        <v>180</v>
      </c>
    </row>
    <row r="10" customFormat="false" ht="23.25" hidden="false" customHeight="true" outlineLevel="0" collapsed="false">
      <c r="A10" s="16" t="s">
        <v>181</v>
      </c>
      <c r="B10" s="16" t="s">
        <v>182</v>
      </c>
      <c r="C10" s="16" t="s">
        <v>183</v>
      </c>
      <c r="D10" s="16" t="s">
        <v>184</v>
      </c>
      <c r="E10" s="16" t="s">
        <v>185</v>
      </c>
    </row>
    <row r="11" customFormat="false" ht="23.25" hidden="false" customHeight="true" outlineLevel="0" collapsed="false">
      <c r="A11" s="15" t="s">
        <v>186</v>
      </c>
      <c r="B11" s="15" t="s">
        <v>187</v>
      </c>
      <c r="C11" s="15" t="s">
        <v>188</v>
      </c>
      <c r="D11" s="15" t="s">
        <v>189</v>
      </c>
      <c r="E11" s="15" t="s">
        <v>190</v>
      </c>
    </row>
    <row r="12" customFormat="false" ht="15" hidden="false" customHeight="true" outlineLevel="0" collapsed="false">
      <c r="A12" s="15" t="s">
        <v>191</v>
      </c>
      <c r="B12" s="15" t="s">
        <v>192</v>
      </c>
      <c r="C12" s="15" t="s">
        <v>193</v>
      </c>
      <c r="D12" s="15" t="s">
        <v>194</v>
      </c>
      <c r="E12" s="15" t="s">
        <v>195</v>
      </c>
    </row>
    <row r="13" customFormat="false" ht="15" hidden="false" customHeight="true" outlineLevel="0" collapsed="false"/>
    <row r="14" customFormat="false" ht="15" hidden="false" customHeight="true" outlineLevel="0" collapsed="false"/>
    <row r="15" customFormat="false" ht="15" hidden="false" customHeight="true" outlineLevel="0" collapsed="false"/>
    <row r="16" customFormat="false" ht="15" hidden="false" customHeight="true" outlineLevel="0" collapsed="false"/>
    <row r="17" customFormat="false" ht="23.25" hidden="false" customHeight="true" outlineLevel="0" collapsed="false"/>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75B6"/>
    <pageSetUpPr fitToPage="false"/>
  </sheetPr>
  <dimension ref="A1:L17"/>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16"/>
    <col collapsed="false" customWidth="true" hidden="false" outlineLevel="0" max="2" min="2" style="1" width="18"/>
    <col collapsed="false" customWidth="true" hidden="false" outlineLevel="0" max="3" min="3" style="1" width="16"/>
    <col collapsed="false" customWidth="true" hidden="false" outlineLevel="0" max="4" min="4" style="1" width="20"/>
    <col collapsed="false" customWidth="true" hidden="false" outlineLevel="0" max="6" min="5" style="1" width="16"/>
    <col collapsed="false" customWidth="true" hidden="false" outlineLevel="0" max="7" min="7" style="1" width="12"/>
    <col collapsed="false" customWidth="true" hidden="false" outlineLevel="0" max="9" min="8" style="1" width="18"/>
    <col collapsed="false" customWidth="true" hidden="false" outlineLevel="0" max="11" min="10" style="1" width="26"/>
    <col collapsed="false" customWidth="true" hidden="false" outlineLevel="0" max="12" min="12" style="1" width="30"/>
  </cols>
  <sheetData>
    <row r="1" customFormat="false" ht="15" hidden="false" customHeight="true" outlineLevel="0" collapsed="false">
      <c r="A1" s="13" t="s">
        <v>196</v>
      </c>
    </row>
    <row r="3" customFormat="false" ht="26.25" hidden="false" customHeight="true" outlineLevel="0" collapsed="false">
      <c r="A3" s="14" t="s">
        <v>197</v>
      </c>
      <c r="B3" s="14" t="s">
        <v>198</v>
      </c>
      <c r="C3" s="14" t="s">
        <v>199</v>
      </c>
      <c r="D3" s="14" t="s">
        <v>200</v>
      </c>
      <c r="E3" s="14" t="s">
        <v>201</v>
      </c>
      <c r="F3" s="14" t="s">
        <v>202</v>
      </c>
      <c r="G3" s="14" t="s">
        <v>203</v>
      </c>
      <c r="H3" s="14" t="s">
        <v>204</v>
      </c>
      <c r="I3" s="14" t="s">
        <v>205</v>
      </c>
      <c r="J3" s="14" t="s">
        <v>206</v>
      </c>
      <c r="K3" s="14" t="s">
        <v>207</v>
      </c>
      <c r="L3" s="14" t="s">
        <v>208</v>
      </c>
    </row>
    <row r="4" customFormat="false" ht="23.25" hidden="false" customHeight="true" outlineLevel="0" collapsed="false">
      <c r="A4" s="18" t="s">
        <v>209</v>
      </c>
      <c r="B4" s="20" t="s">
        <v>210</v>
      </c>
      <c r="C4" s="15" t="s">
        <v>211</v>
      </c>
      <c r="D4" s="18" t="s">
        <v>212</v>
      </c>
      <c r="E4" s="18" t="s">
        <v>213</v>
      </c>
      <c r="F4" s="15" t="s">
        <v>214</v>
      </c>
      <c r="G4" s="15" t="s">
        <v>215</v>
      </c>
      <c r="H4" s="15" t="s">
        <v>216</v>
      </c>
      <c r="I4" s="15" t="s">
        <v>217</v>
      </c>
      <c r="J4" s="15" t="s">
        <v>218</v>
      </c>
      <c r="K4" s="15" t="s">
        <v>219</v>
      </c>
      <c r="L4" s="15" t="s">
        <v>220</v>
      </c>
    </row>
    <row r="5" customFormat="false" ht="34.5" hidden="false" customHeight="true" outlineLevel="0" collapsed="false">
      <c r="A5" s="17" t="s">
        <v>221</v>
      </c>
      <c r="B5" s="21" t="s">
        <v>222</v>
      </c>
      <c r="C5" s="16" t="s">
        <v>211</v>
      </c>
      <c r="D5" s="17" t="s">
        <v>223</v>
      </c>
      <c r="E5" s="16" t="s">
        <v>224</v>
      </c>
      <c r="F5" s="17" t="s">
        <v>225</v>
      </c>
      <c r="G5" s="16" t="s">
        <v>226</v>
      </c>
      <c r="H5" s="17" t="s">
        <v>227</v>
      </c>
      <c r="I5" s="17" t="s">
        <v>228</v>
      </c>
      <c r="J5" s="16" t="s">
        <v>229</v>
      </c>
      <c r="K5" s="16" t="s">
        <v>230</v>
      </c>
      <c r="L5" s="16" t="s">
        <v>231</v>
      </c>
    </row>
    <row r="6" customFormat="false" ht="34.5" hidden="false" customHeight="true" outlineLevel="0" collapsed="false">
      <c r="A6" s="18" t="s">
        <v>232</v>
      </c>
      <c r="B6" s="20" t="s">
        <v>233</v>
      </c>
      <c r="C6" s="15" t="s">
        <v>211</v>
      </c>
      <c r="D6" s="15" t="s">
        <v>234</v>
      </c>
      <c r="E6" s="18" t="s">
        <v>235</v>
      </c>
      <c r="F6" s="15" t="s">
        <v>214</v>
      </c>
      <c r="G6" s="15" t="s">
        <v>226</v>
      </c>
      <c r="H6" s="15" t="s">
        <v>236</v>
      </c>
      <c r="I6" s="15" t="s">
        <v>237</v>
      </c>
      <c r="J6" s="15" t="s">
        <v>238</v>
      </c>
      <c r="K6" s="15" t="s">
        <v>239</v>
      </c>
      <c r="L6" s="15" t="s">
        <v>240</v>
      </c>
    </row>
    <row r="7" customFormat="false" ht="23.25" hidden="false" customHeight="true" outlineLevel="0" collapsed="false">
      <c r="A7" s="17" t="s">
        <v>241</v>
      </c>
      <c r="B7" s="21" t="s">
        <v>242</v>
      </c>
      <c r="C7" s="16" t="s">
        <v>211</v>
      </c>
      <c r="D7" s="17" t="s">
        <v>243</v>
      </c>
      <c r="E7" s="16" t="s">
        <v>244</v>
      </c>
      <c r="F7" s="16" t="s">
        <v>214</v>
      </c>
      <c r="G7" s="16" t="s">
        <v>245</v>
      </c>
      <c r="H7" s="16" t="s">
        <v>246</v>
      </c>
      <c r="I7" s="16" t="s">
        <v>237</v>
      </c>
      <c r="J7" s="16" t="s">
        <v>247</v>
      </c>
      <c r="K7" s="16" t="s">
        <v>248</v>
      </c>
      <c r="L7" s="16" t="s">
        <v>249</v>
      </c>
    </row>
    <row r="8" customFormat="false" ht="23.25" hidden="false" customHeight="true" outlineLevel="0" collapsed="false">
      <c r="A8" s="18" t="s">
        <v>250</v>
      </c>
      <c r="B8" s="20" t="s">
        <v>251</v>
      </c>
      <c r="C8" s="15" t="s">
        <v>211</v>
      </c>
      <c r="D8" s="18" t="s">
        <v>252</v>
      </c>
      <c r="E8" s="18" t="s">
        <v>253</v>
      </c>
      <c r="F8" s="15" t="s">
        <v>254</v>
      </c>
      <c r="G8" s="15" t="s">
        <v>244</v>
      </c>
      <c r="H8" s="15" t="s">
        <v>255</v>
      </c>
      <c r="I8" s="18" t="s">
        <v>256</v>
      </c>
      <c r="J8" s="15" t="s">
        <v>257</v>
      </c>
      <c r="K8" s="15" t="s">
        <v>258</v>
      </c>
      <c r="L8" s="15" t="s">
        <v>259</v>
      </c>
    </row>
    <row r="9" customFormat="false" ht="23.25" hidden="false" customHeight="true" outlineLevel="0" collapsed="false">
      <c r="A9" s="17" t="s">
        <v>260</v>
      </c>
      <c r="B9" s="21" t="s">
        <v>261</v>
      </c>
      <c r="C9" s="16" t="s">
        <v>211</v>
      </c>
      <c r="D9" s="16" t="s">
        <v>262</v>
      </c>
      <c r="E9" s="16" t="s">
        <v>263</v>
      </c>
      <c r="F9" s="16" t="s">
        <v>214</v>
      </c>
      <c r="G9" s="16" t="s">
        <v>226</v>
      </c>
      <c r="H9" s="16" t="s">
        <v>264</v>
      </c>
      <c r="I9" s="16" t="s">
        <v>265</v>
      </c>
      <c r="J9" s="16" t="s">
        <v>266</v>
      </c>
      <c r="K9" s="16" t="s">
        <v>267</v>
      </c>
      <c r="L9" s="16" t="s">
        <v>268</v>
      </c>
    </row>
    <row r="10" customFormat="false" ht="15" hidden="false" customHeight="true" outlineLevel="0" collapsed="false">
      <c r="A10" s="18" t="s">
        <v>269</v>
      </c>
      <c r="B10" s="20" t="s">
        <v>270</v>
      </c>
      <c r="C10" s="15" t="s">
        <v>211</v>
      </c>
      <c r="D10" s="15" t="s">
        <v>271</v>
      </c>
      <c r="E10" s="18" t="s">
        <v>272</v>
      </c>
      <c r="F10" s="15" t="s">
        <v>214</v>
      </c>
      <c r="G10" s="15" t="s">
        <v>273</v>
      </c>
      <c r="H10" s="15" t="s">
        <v>274</v>
      </c>
      <c r="I10" s="15" t="s">
        <v>237</v>
      </c>
      <c r="J10" s="15" t="s">
        <v>275</v>
      </c>
      <c r="K10" s="15" t="s">
        <v>276</v>
      </c>
      <c r="L10" s="15" t="s">
        <v>277</v>
      </c>
    </row>
    <row r="11" customFormat="false" ht="23.25" hidden="false" customHeight="true" outlineLevel="0" collapsed="false">
      <c r="A11" s="17" t="s">
        <v>278</v>
      </c>
      <c r="B11" s="21" t="s">
        <v>279</v>
      </c>
      <c r="C11" s="16" t="s">
        <v>211</v>
      </c>
      <c r="D11" s="17" t="s">
        <v>280</v>
      </c>
      <c r="E11" s="16" t="s">
        <v>281</v>
      </c>
      <c r="F11" s="16" t="s">
        <v>214</v>
      </c>
      <c r="G11" s="16" t="s">
        <v>244</v>
      </c>
      <c r="H11" s="16" t="s">
        <v>282</v>
      </c>
      <c r="I11" s="16" t="s">
        <v>283</v>
      </c>
      <c r="J11" s="16" t="s">
        <v>284</v>
      </c>
      <c r="K11" s="16" t="s">
        <v>285</v>
      </c>
      <c r="L11" s="16" t="s">
        <v>286</v>
      </c>
    </row>
    <row r="12" customFormat="false" ht="15" hidden="false" customHeight="true" outlineLevel="0" collapsed="false">
      <c r="A12" s="18" t="s">
        <v>287</v>
      </c>
      <c r="B12" s="20" t="s">
        <v>288</v>
      </c>
      <c r="C12" s="15" t="s">
        <v>211</v>
      </c>
      <c r="D12" s="18" t="s">
        <v>289</v>
      </c>
      <c r="E12" s="15" t="s">
        <v>244</v>
      </c>
      <c r="F12" s="15" t="s">
        <v>214</v>
      </c>
      <c r="G12" s="15" t="s">
        <v>244</v>
      </c>
      <c r="H12" s="15" t="s">
        <v>290</v>
      </c>
      <c r="I12" s="15" t="s">
        <v>290</v>
      </c>
      <c r="J12" s="15" t="s">
        <v>291</v>
      </c>
      <c r="K12" s="15" t="s">
        <v>292</v>
      </c>
      <c r="L12" s="15" t="s">
        <v>293</v>
      </c>
    </row>
    <row r="13" customFormat="false" ht="15" hidden="false" customHeight="true" outlineLevel="0" collapsed="false">
      <c r="A13" s="17" t="s">
        <v>294</v>
      </c>
      <c r="B13" s="21" t="s">
        <v>295</v>
      </c>
      <c r="C13" s="16" t="s">
        <v>211</v>
      </c>
      <c r="D13" s="16" t="s">
        <v>296</v>
      </c>
      <c r="E13" s="16" t="s">
        <v>297</v>
      </c>
      <c r="F13" s="16" t="s">
        <v>298</v>
      </c>
      <c r="G13" s="16" t="s">
        <v>244</v>
      </c>
      <c r="H13" s="16" t="s">
        <v>299</v>
      </c>
      <c r="I13" s="17" t="s">
        <v>300</v>
      </c>
      <c r="J13" s="16" t="s">
        <v>301</v>
      </c>
      <c r="K13" s="16" t="s">
        <v>302</v>
      </c>
      <c r="L13" s="16" t="s">
        <v>303</v>
      </c>
    </row>
    <row r="14" customFormat="false" ht="23.25" hidden="false" customHeight="true" outlineLevel="0" collapsed="false">
      <c r="A14" s="18" t="s">
        <v>304</v>
      </c>
      <c r="B14" s="20" t="s">
        <v>305</v>
      </c>
      <c r="C14" s="15" t="s">
        <v>306</v>
      </c>
      <c r="D14" s="18" t="s">
        <v>59</v>
      </c>
      <c r="E14" s="18" t="s">
        <v>59</v>
      </c>
      <c r="F14" s="18" t="s">
        <v>59</v>
      </c>
      <c r="G14" s="18" t="s">
        <v>59</v>
      </c>
      <c r="H14" s="18" t="s">
        <v>59</v>
      </c>
      <c r="I14" s="18" t="s">
        <v>59</v>
      </c>
      <c r="J14" s="15" t="s">
        <v>307</v>
      </c>
      <c r="K14" s="18" t="s">
        <v>59</v>
      </c>
      <c r="L14" s="15" t="s">
        <v>308</v>
      </c>
    </row>
    <row r="15" customFormat="false" ht="34.5" hidden="false" customHeight="true" outlineLevel="0" collapsed="false">
      <c r="A15" s="17" t="s">
        <v>309</v>
      </c>
      <c r="B15" s="21" t="s">
        <v>310</v>
      </c>
      <c r="C15" s="16" t="s">
        <v>211</v>
      </c>
      <c r="D15" s="16" t="s">
        <v>311</v>
      </c>
      <c r="E15" s="16" t="s">
        <v>312</v>
      </c>
      <c r="F15" s="16" t="s">
        <v>313</v>
      </c>
      <c r="G15" s="17" t="s">
        <v>59</v>
      </c>
      <c r="H15" s="17" t="s">
        <v>59</v>
      </c>
      <c r="I15" s="17" t="s">
        <v>59</v>
      </c>
      <c r="J15" s="16" t="s">
        <v>314</v>
      </c>
      <c r="K15" s="17" t="s">
        <v>59</v>
      </c>
      <c r="L15" s="16" t="s">
        <v>315</v>
      </c>
    </row>
    <row r="16" customFormat="false" ht="23.25" hidden="false" customHeight="true" outlineLevel="0" collapsed="false">
      <c r="A16" s="18" t="s">
        <v>316</v>
      </c>
      <c r="B16" s="20" t="s">
        <v>317</v>
      </c>
      <c r="C16" s="15" t="s">
        <v>211</v>
      </c>
      <c r="D16" s="15" t="s">
        <v>318</v>
      </c>
      <c r="E16" s="15" t="s">
        <v>319</v>
      </c>
      <c r="F16" s="15" t="s">
        <v>320</v>
      </c>
      <c r="G16" s="15" t="s">
        <v>226</v>
      </c>
      <c r="H16" s="15" t="s">
        <v>321</v>
      </c>
      <c r="I16" s="15" t="s">
        <v>321</v>
      </c>
      <c r="J16" s="15" t="s">
        <v>322</v>
      </c>
      <c r="K16" s="15" t="s">
        <v>323</v>
      </c>
      <c r="L16" s="15" t="s">
        <v>324</v>
      </c>
    </row>
    <row r="17" customFormat="false" ht="40.25" hidden="false" customHeight="false" outlineLevel="0" collapsed="false">
      <c r="A17" s="22" t="s">
        <v>325</v>
      </c>
      <c r="B17" s="20" t="s">
        <v>326</v>
      </c>
      <c r="C17" s="23" t="s">
        <v>327</v>
      </c>
      <c r="D17" s="23" t="s">
        <v>328</v>
      </c>
      <c r="E17" s="23" t="s">
        <v>329</v>
      </c>
      <c r="F17" s="23" t="s">
        <v>214</v>
      </c>
      <c r="G17" s="23" t="s">
        <v>244</v>
      </c>
      <c r="H17" s="23" t="s">
        <v>330</v>
      </c>
      <c r="I17" s="23" t="s">
        <v>331</v>
      </c>
      <c r="J17" s="23" t="s">
        <v>332</v>
      </c>
      <c r="K17" s="23" t="s">
        <v>333</v>
      </c>
      <c r="L17" s="23" t="s">
        <v>334</v>
      </c>
    </row>
  </sheetData>
  <hyperlinks>
    <hyperlink ref="B4" r:id="rId1" display="addaxsa.com"/>
    <hyperlink ref="B5" r:id="rId2" display="ha-brand.com"/>
    <hyperlink ref="B6" r:id="rId3" display="swag.sa"/>
    <hyperlink ref="B7" r:id="rId4" display="zbrandsa.com"/>
    <hyperlink ref="B8" r:id="rId5" display="saudiethos.net"/>
    <hyperlink ref="B9" r:id="rId6" display="zrafe.com"/>
    <hyperlink ref="B10" r:id="rId7" display="ramady.sa"/>
    <hyperlink ref="B11" r:id="rId8" display="1886riyadh.com"/>
    <hyperlink ref="B12" r:id="rId9" display="hump.sa"/>
    <hyperlink ref="B13" r:id="rId10" display="urbnlot.com"/>
    <hyperlink ref="B14" r:id="rId11" display="tiktok.com/@tharan.ksa"/>
    <hyperlink ref="B15" r:id="rId12" display="sssports.com"/>
    <hyperlink ref="B16" r:id="rId13" display="ar.shein.com / namshi.com"/>
    <hyperlink ref="B17" r:id="rId14" display="terazisa.com"/>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75B6"/>
    <pageSetUpPr fitToPage="false"/>
  </sheetPr>
  <dimension ref="A1:F11"/>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20"/>
    <col collapsed="false" customWidth="true" hidden="false" outlineLevel="0" max="2" min="2" style="1" width="18"/>
    <col collapsed="false" customWidth="true" hidden="false" outlineLevel="0" max="3" min="3" style="1" width="52"/>
    <col collapsed="false" customWidth="true" hidden="false" outlineLevel="0" max="4" min="4" style="1" width="16"/>
    <col collapsed="false" customWidth="true" hidden="false" outlineLevel="0" max="5" min="5" style="1" width="14"/>
    <col collapsed="false" customWidth="true" hidden="false" outlineLevel="0" max="6" min="6" style="1" width="40"/>
  </cols>
  <sheetData>
    <row r="1" customFormat="false" ht="15" hidden="false" customHeight="true" outlineLevel="0" collapsed="false">
      <c r="A1" s="13" t="s">
        <v>335</v>
      </c>
    </row>
    <row r="3" customFormat="false" ht="15" hidden="false" customHeight="true" outlineLevel="0" collapsed="false">
      <c r="A3" s="14" t="s">
        <v>336</v>
      </c>
      <c r="B3" s="14" t="s">
        <v>337</v>
      </c>
      <c r="C3" s="14" t="s">
        <v>338</v>
      </c>
      <c r="D3" s="14" t="s">
        <v>339</v>
      </c>
      <c r="E3" s="14" t="s">
        <v>340</v>
      </c>
      <c r="F3" s="14" t="s">
        <v>341</v>
      </c>
    </row>
    <row r="4" customFormat="false" ht="23.25" hidden="false" customHeight="true" outlineLevel="0" collapsed="false">
      <c r="A4" s="15" t="s">
        <v>342</v>
      </c>
      <c r="B4" s="18" t="s">
        <v>343</v>
      </c>
      <c r="C4" s="15" t="s">
        <v>344</v>
      </c>
      <c r="D4" s="15" t="s">
        <v>345</v>
      </c>
      <c r="E4" s="15" t="s">
        <v>346</v>
      </c>
      <c r="F4" s="15" t="s">
        <v>347</v>
      </c>
    </row>
    <row r="5" customFormat="false" ht="23.25" hidden="false" customHeight="true" outlineLevel="0" collapsed="false">
      <c r="A5" s="16" t="s">
        <v>348</v>
      </c>
      <c r="B5" s="17" t="s">
        <v>349</v>
      </c>
      <c r="C5" s="16" t="s">
        <v>350</v>
      </c>
      <c r="D5" s="16" t="s">
        <v>351</v>
      </c>
      <c r="E5" s="16" t="s">
        <v>66</v>
      </c>
      <c r="F5" s="16" t="s">
        <v>352</v>
      </c>
    </row>
    <row r="6" customFormat="false" ht="23.25" hidden="false" customHeight="true" outlineLevel="0" collapsed="false">
      <c r="A6" s="15" t="s">
        <v>353</v>
      </c>
      <c r="B6" s="18" t="s">
        <v>354</v>
      </c>
      <c r="C6" s="15" t="s">
        <v>355</v>
      </c>
      <c r="D6" s="15" t="s">
        <v>356</v>
      </c>
      <c r="E6" s="15" t="s">
        <v>357</v>
      </c>
      <c r="F6" s="15" t="s">
        <v>358</v>
      </c>
    </row>
    <row r="7" customFormat="false" ht="23.25" hidden="false" customHeight="true" outlineLevel="0" collapsed="false">
      <c r="A7" s="16" t="s">
        <v>359</v>
      </c>
      <c r="B7" s="17" t="s">
        <v>360</v>
      </c>
      <c r="C7" s="16" t="s">
        <v>361</v>
      </c>
      <c r="D7" s="16" t="s">
        <v>362</v>
      </c>
      <c r="E7" s="16" t="s">
        <v>363</v>
      </c>
      <c r="F7" s="16" t="s">
        <v>364</v>
      </c>
    </row>
    <row r="8" customFormat="false" ht="15" hidden="false" customHeight="true" outlineLevel="0" collapsed="false">
      <c r="A8" s="14" t="s">
        <v>201</v>
      </c>
      <c r="B8" s="14" t="s">
        <v>365</v>
      </c>
      <c r="C8" s="14" t="s">
        <v>366</v>
      </c>
      <c r="D8" s="14" t="s">
        <v>367</v>
      </c>
    </row>
    <row r="9" customFormat="false" ht="23.25" hidden="false" customHeight="true" outlineLevel="0" collapsed="false">
      <c r="A9" s="17" t="s">
        <v>368</v>
      </c>
      <c r="B9" s="16" t="s">
        <v>369</v>
      </c>
      <c r="C9" s="16" t="s">
        <v>370</v>
      </c>
      <c r="D9" s="16" t="s">
        <v>371</v>
      </c>
    </row>
    <row r="10" customFormat="false" ht="15" hidden="false" customHeight="true" outlineLevel="0" collapsed="false">
      <c r="A10" s="17" t="s">
        <v>372</v>
      </c>
      <c r="B10" s="16" t="s">
        <v>373</v>
      </c>
      <c r="C10" s="16" t="s">
        <v>374</v>
      </c>
      <c r="D10" s="16" t="s">
        <v>375</v>
      </c>
    </row>
    <row r="11" customFormat="false" ht="15" hidden="false" customHeight="true" outlineLevel="0" collapsed="false">
      <c r="A11" s="17" t="s">
        <v>376</v>
      </c>
      <c r="B11" s="16" t="s">
        <v>377</v>
      </c>
      <c r="C11" s="16" t="s">
        <v>378</v>
      </c>
      <c r="D11" s="16" t="s">
        <v>379</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75B6"/>
    <pageSetUpPr fitToPage="false"/>
  </sheetPr>
  <dimension ref="A1:G19"/>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8" topLeftCell="A9"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34"/>
    <col collapsed="false" customWidth="true" hidden="false" outlineLevel="0" max="3" min="2" style="1" width="22"/>
    <col collapsed="false" customWidth="true" hidden="false" outlineLevel="0" max="4" min="4" style="1" width="26"/>
    <col collapsed="false" customWidth="true" hidden="false" outlineLevel="0" max="5" min="5" style="1" width="22"/>
    <col collapsed="false" customWidth="true" hidden="false" outlineLevel="0" max="6" min="6" style="1" width="20"/>
    <col collapsed="false" customWidth="true" hidden="false" outlineLevel="0" max="7" min="7" style="1" width="44"/>
  </cols>
  <sheetData>
    <row r="1" customFormat="false" ht="15.75" hidden="false" customHeight="true" outlineLevel="0" collapsed="false">
      <c r="A1" s="13" t="s">
        <v>380</v>
      </c>
    </row>
    <row r="3" customFormat="false" ht="15" hidden="false" customHeight="true" outlineLevel="0" collapsed="false">
      <c r="A3" s="24" t="s">
        <v>381</v>
      </c>
      <c r="B3" s="25" t="n">
        <v>300</v>
      </c>
    </row>
    <row r="4" customFormat="false" ht="15" hidden="false" customHeight="true" outlineLevel="0" collapsed="false">
      <c r="A4" s="24" t="s">
        <v>382</v>
      </c>
      <c r="B4" s="25" t="n">
        <v>23</v>
      </c>
    </row>
    <row r="5" customFormat="false" ht="15" hidden="false" customHeight="true" outlineLevel="0" collapsed="false">
      <c r="A5" s="24" t="s">
        <v>383</v>
      </c>
      <c r="B5" s="25" t="n">
        <v>4</v>
      </c>
    </row>
    <row r="6" customFormat="false" ht="15" hidden="false" customHeight="true" outlineLevel="0" collapsed="false">
      <c r="A6" s="24" t="s">
        <v>384</v>
      </c>
      <c r="B6" s="25" t="n">
        <v>10</v>
      </c>
    </row>
    <row r="8" customFormat="false" ht="15" hidden="false" customHeight="true" outlineLevel="0" collapsed="false">
      <c r="A8" s="14" t="s">
        <v>385</v>
      </c>
      <c r="B8" s="14" t="s">
        <v>386</v>
      </c>
      <c r="C8" s="14" t="s">
        <v>387</v>
      </c>
      <c r="D8" s="14" t="s">
        <v>388</v>
      </c>
      <c r="E8" s="14" t="s">
        <v>389</v>
      </c>
      <c r="F8" s="14" t="s">
        <v>390</v>
      </c>
      <c r="G8" s="14" t="s">
        <v>391</v>
      </c>
    </row>
    <row r="9" customFormat="false" ht="15" hidden="false" customHeight="true" outlineLevel="0" collapsed="false">
      <c r="A9" s="26" t="n">
        <v>2</v>
      </c>
      <c r="B9" s="26" t="n">
        <f aca="false">A9*$B$5</f>
        <v>8</v>
      </c>
      <c r="C9" s="26" t="n">
        <f aca="false">ROUND($B$3/B9,1)</f>
        <v>37.5</v>
      </c>
      <c r="D9" s="26" t="n">
        <f aca="false">$B$3*$B$4</f>
        <v>6900</v>
      </c>
      <c r="E9" s="26" t="str">
        <f aca="false">IF(C9&lt;$B$6,"مرتفع جدًا","محدود")</f>
        <v>محدود</v>
      </c>
      <c r="F9" s="26" t="str">
        <f aca="false">IF(A9&gt;=4,"مرتفع",IF(A9=3,"متوسط","منخفض"))</f>
        <v>منخفض</v>
      </c>
      <c r="G9" s="27" t="s">
        <v>392</v>
      </c>
    </row>
    <row r="10" customFormat="false" ht="15" hidden="false" customHeight="true" outlineLevel="0" collapsed="false">
      <c r="A10" s="28" t="n">
        <v>3</v>
      </c>
      <c r="B10" s="28" t="n">
        <f aca="false">A10*$B$5</f>
        <v>12</v>
      </c>
      <c r="C10" s="28" t="n">
        <f aca="false">ROUND($B$3/B10,1)</f>
        <v>25</v>
      </c>
      <c r="D10" s="28" t="n">
        <f aca="false">$B$3*$B$4</f>
        <v>6900</v>
      </c>
      <c r="E10" s="28" t="str">
        <f aca="false">IF(C10&lt;$B$6,"مرتفع جدًا","محدود")</f>
        <v>محدود</v>
      </c>
      <c r="F10" s="28" t="str">
        <f aca="false">IF(A10&gt;=4,"مرتفع",IF(A10=3,"متوسط","منخفض"))</f>
        <v>متوسط</v>
      </c>
      <c r="G10" s="29" t="s">
        <v>393</v>
      </c>
    </row>
    <row r="11" customFormat="false" ht="15" hidden="false" customHeight="true" outlineLevel="0" collapsed="false">
      <c r="A11" s="27" t="n">
        <v>5</v>
      </c>
      <c r="B11" s="27" t="n">
        <f aca="false">A11*$B$5</f>
        <v>20</v>
      </c>
      <c r="C11" s="27" t="n">
        <f aca="false">ROUND($B$3/B11,1)</f>
        <v>15</v>
      </c>
      <c r="D11" s="27" t="n">
        <f aca="false">$B$3*$B$4</f>
        <v>6900</v>
      </c>
      <c r="E11" s="27" t="str">
        <f aca="false">IF(C11&lt;$B$6,"مرتفع جدًا","محدود")</f>
        <v>محدود</v>
      </c>
      <c r="F11" s="27" t="str">
        <f aca="false">IF(A11&gt;=4,"مرتفع",IF(A11=3,"متوسط","منخفض"))</f>
        <v>مرتفع</v>
      </c>
      <c r="G11" s="27" t="s">
        <v>394</v>
      </c>
    </row>
    <row r="13" customFormat="false" ht="15" hidden="false" customHeight="true" outlineLevel="0" collapsed="false">
      <c r="A13" s="30" t="s">
        <v>395</v>
      </c>
    </row>
    <row r="14" customFormat="false" ht="15" hidden="false" customHeight="true" outlineLevel="0" collapsed="false">
      <c r="A14" s="14" t="s">
        <v>396</v>
      </c>
      <c r="B14" s="14" t="s">
        <v>397</v>
      </c>
      <c r="C14" s="14" t="s">
        <v>398</v>
      </c>
      <c r="D14" s="14" t="s">
        <v>399</v>
      </c>
    </row>
    <row r="15" customFormat="false" ht="15" hidden="false" customHeight="true" outlineLevel="0" collapsed="false">
      <c r="A15" s="31" t="s">
        <v>400</v>
      </c>
      <c r="B15" s="32" t="n">
        <v>0.2</v>
      </c>
      <c r="C15" s="33" t="n">
        <f aca="false">ROUND($B$3*B15/2,0)</f>
        <v>30</v>
      </c>
      <c r="D15" s="33" t="n">
        <f aca="false">ROUND($B$3*B15,0)</f>
        <v>60</v>
      </c>
    </row>
    <row r="16" customFormat="false" ht="15" hidden="false" customHeight="true" outlineLevel="0" collapsed="false">
      <c r="A16" s="34" t="s">
        <v>401</v>
      </c>
      <c r="B16" s="32" t="n">
        <v>0.3</v>
      </c>
      <c r="C16" s="35" t="n">
        <f aca="false">ROUND($B$3*B16/2,0)</f>
        <v>45</v>
      </c>
      <c r="D16" s="35" t="n">
        <f aca="false">ROUND($B$3*B16,0)</f>
        <v>90</v>
      </c>
    </row>
    <row r="17" customFormat="false" ht="15" hidden="false" customHeight="true" outlineLevel="0" collapsed="false">
      <c r="A17" s="31" t="s">
        <v>402</v>
      </c>
      <c r="B17" s="32" t="n">
        <v>0.3</v>
      </c>
      <c r="C17" s="33" t="n">
        <f aca="false">ROUND($B$3*B17/2,0)</f>
        <v>45</v>
      </c>
      <c r="D17" s="33" t="n">
        <f aca="false">ROUND($B$3*B17,0)</f>
        <v>90</v>
      </c>
    </row>
    <row r="18" customFormat="false" ht="15" hidden="false" customHeight="true" outlineLevel="0" collapsed="false">
      <c r="A18" s="34" t="s">
        <v>403</v>
      </c>
      <c r="B18" s="32" t="n">
        <v>0.2</v>
      </c>
      <c r="C18" s="35" t="n">
        <f aca="false">ROUND($B$3*B18/2,0)</f>
        <v>30</v>
      </c>
      <c r="D18" s="35" t="n">
        <f aca="false">ROUND($B$3*B18,0)</f>
        <v>60</v>
      </c>
    </row>
    <row r="19" customFormat="false" ht="15" hidden="false" customHeight="true" outlineLevel="0" collapsed="false">
      <c r="A19" s="36" t="s">
        <v>404</v>
      </c>
      <c r="B19" s="37" t="n">
        <f aca="false">SUM(B15:B18)</f>
        <v>1</v>
      </c>
      <c r="C19" s="31" t="n">
        <f aca="false">SUM(C15:C18)</f>
        <v>150</v>
      </c>
      <c r="D19" s="31" t="n">
        <f aca="false">SUM(D15:D18)</f>
        <v>300</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2E75B6"/>
    <pageSetUpPr fitToPage="false"/>
  </sheetPr>
  <dimension ref="A1:F20"/>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1" min="1" style="1" width="44"/>
    <col collapsed="false" customWidth="true" hidden="false" outlineLevel="0" max="2" min="2" style="1" width="10"/>
    <col collapsed="false" customWidth="true" hidden="false" outlineLevel="0" max="5" min="3" style="1" width="14"/>
    <col collapsed="false" customWidth="true" hidden="false" outlineLevel="0" max="6" min="6" style="1" width="30"/>
  </cols>
  <sheetData>
    <row r="1" customFormat="false" ht="15" hidden="false" customHeight="true" outlineLevel="0" collapsed="false">
      <c r="A1" s="13" t="s">
        <v>405</v>
      </c>
    </row>
    <row r="3" customFormat="false" ht="15" hidden="false" customHeight="true" outlineLevel="0" collapsed="false">
      <c r="A3" s="14" t="s">
        <v>406</v>
      </c>
      <c r="B3" s="14" t="s">
        <v>407</v>
      </c>
      <c r="C3" s="14" t="s">
        <v>408</v>
      </c>
      <c r="D3" s="14" t="s">
        <v>409</v>
      </c>
      <c r="E3" s="14" t="s">
        <v>410</v>
      </c>
      <c r="F3" s="14" t="s">
        <v>411</v>
      </c>
    </row>
    <row r="4" customFormat="false" ht="15" hidden="false" customHeight="true" outlineLevel="0" collapsed="false">
      <c r="A4" s="27" t="s">
        <v>412</v>
      </c>
      <c r="B4" s="27" t="n">
        <v>12</v>
      </c>
      <c r="C4" s="38"/>
      <c r="D4" s="38"/>
      <c r="E4" s="38"/>
      <c r="F4" s="39"/>
    </row>
    <row r="5" customFormat="false" ht="15" hidden="false" customHeight="true" outlineLevel="0" collapsed="false">
      <c r="A5" s="29" t="s">
        <v>413</v>
      </c>
      <c r="B5" s="29" t="n">
        <v>8</v>
      </c>
      <c r="C5" s="38"/>
      <c r="D5" s="38"/>
      <c r="E5" s="38"/>
      <c r="F5" s="40"/>
    </row>
    <row r="6" customFormat="false" ht="15" hidden="false" customHeight="true" outlineLevel="0" collapsed="false">
      <c r="A6" s="27" t="s">
        <v>414</v>
      </c>
      <c r="B6" s="27" t="n">
        <v>8</v>
      </c>
      <c r="C6" s="38"/>
      <c r="D6" s="38"/>
      <c r="E6" s="38"/>
      <c r="F6" s="39"/>
    </row>
    <row r="7" customFormat="false" ht="15" hidden="false" customHeight="true" outlineLevel="0" collapsed="false">
      <c r="A7" s="29" t="s">
        <v>415</v>
      </c>
      <c r="B7" s="29" t="n">
        <v>8</v>
      </c>
      <c r="C7" s="38"/>
      <c r="D7" s="38"/>
      <c r="E7" s="38"/>
      <c r="F7" s="40"/>
    </row>
    <row r="8" customFormat="false" ht="15" hidden="false" customHeight="true" outlineLevel="0" collapsed="false">
      <c r="A8" s="27" t="s">
        <v>416</v>
      </c>
      <c r="B8" s="27" t="n">
        <v>8</v>
      </c>
      <c r="C8" s="38"/>
      <c r="D8" s="38"/>
      <c r="E8" s="38"/>
      <c r="F8" s="39"/>
    </row>
    <row r="9" customFormat="false" ht="15" hidden="false" customHeight="true" outlineLevel="0" collapsed="false">
      <c r="A9" s="29" t="s">
        <v>417</v>
      </c>
      <c r="B9" s="29" t="n">
        <v>8</v>
      </c>
      <c r="C9" s="38"/>
      <c r="D9" s="38"/>
      <c r="E9" s="38"/>
      <c r="F9" s="40"/>
    </row>
    <row r="10" customFormat="false" ht="15" hidden="false" customHeight="true" outlineLevel="0" collapsed="false">
      <c r="A10" s="27" t="s">
        <v>418</v>
      </c>
      <c r="B10" s="27" t="n">
        <v>8</v>
      </c>
      <c r="C10" s="38"/>
      <c r="D10" s="38"/>
      <c r="E10" s="38"/>
      <c r="F10" s="39"/>
    </row>
    <row r="11" customFormat="false" ht="15" hidden="false" customHeight="true" outlineLevel="0" collapsed="false">
      <c r="A11" s="29" t="s">
        <v>419</v>
      </c>
      <c r="B11" s="29" t="n">
        <v>8</v>
      </c>
      <c r="C11" s="38"/>
      <c r="D11" s="38"/>
      <c r="E11" s="38"/>
      <c r="F11" s="40"/>
    </row>
    <row r="12" customFormat="false" ht="15" hidden="false" customHeight="true" outlineLevel="0" collapsed="false">
      <c r="A12" s="27" t="s">
        <v>420</v>
      </c>
      <c r="B12" s="27" t="n">
        <v>6</v>
      </c>
      <c r="C12" s="38"/>
      <c r="D12" s="38"/>
      <c r="E12" s="38"/>
      <c r="F12" s="39"/>
    </row>
    <row r="13" customFormat="false" ht="15" hidden="false" customHeight="true" outlineLevel="0" collapsed="false">
      <c r="A13" s="29" t="s">
        <v>421</v>
      </c>
      <c r="B13" s="29" t="n">
        <v>10</v>
      </c>
      <c r="C13" s="38"/>
      <c r="D13" s="38"/>
      <c r="E13" s="38"/>
      <c r="F13" s="40"/>
    </row>
    <row r="14" customFormat="false" ht="15" hidden="false" customHeight="true" outlineLevel="0" collapsed="false">
      <c r="A14" s="27" t="s">
        <v>422</v>
      </c>
      <c r="B14" s="27" t="n">
        <v>6</v>
      </c>
      <c r="C14" s="38"/>
      <c r="D14" s="38"/>
      <c r="E14" s="38"/>
      <c r="F14" s="39"/>
    </row>
    <row r="15" customFormat="false" ht="15" hidden="false" customHeight="true" outlineLevel="0" collapsed="false">
      <c r="A15" s="29" t="s">
        <v>423</v>
      </c>
      <c r="B15" s="29" t="n">
        <v>3</v>
      </c>
      <c r="C15" s="38"/>
      <c r="D15" s="38"/>
      <c r="E15" s="38"/>
      <c r="F15" s="40"/>
    </row>
    <row r="16" customFormat="false" ht="15" hidden="false" customHeight="true" outlineLevel="0" collapsed="false">
      <c r="A16" s="27" t="s">
        <v>424</v>
      </c>
      <c r="B16" s="27" t="n">
        <v>4</v>
      </c>
      <c r="C16" s="38"/>
      <c r="D16" s="38"/>
      <c r="E16" s="38"/>
      <c r="F16" s="39"/>
    </row>
    <row r="17" customFormat="false" ht="15" hidden="false" customHeight="true" outlineLevel="0" collapsed="false">
      <c r="A17" s="29" t="s">
        <v>425</v>
      </c>
      <c r="B17" s="29" t="n">
        <v>3</v>
      </c>
      <c r="C17" s="38"/>
      <c r="D17" s="38"/>
      <c r="E17" s="38"/>
      <c r="F17" s="40"/>
    </row>
    <row r="18" customFormat="false" ht="15" hidden="false" customHeight="true" outlineLevel="0" collapsed="false">
      <c r="A18" s="36" t="s">
        <v>426</v>
      </c>
      <c r="B18" s="31" t="n">
        <f aca="false">SUM(B4:B17)</f>
        <v>100</v>
      </c>
      <c r="C18" s="31" t="n">
        <f aca="false">SUM(C4:C17)</f>
        <v>0</v>
      </c>
      <c r="D18" s="31" t="n">
        <f aca="false">SUM(D4:D17)</f>
        <v>0</v>
      </c>
      <c r="E18" s="31" t="n">
        <f aca="false">SUM(E4:E17)</f>
        <v>0</v>
      </c>
      <c r="F18" s="41"/>
    </row>
    <row r="20" customFormat="false" ht="15" hidden="false" customHeight="true" outlineLevel="0" collapsed="false">
      <c r="A20" s="42" t="s">
        <v>427</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false"/>
  </sheetPr>
  <dimension ref="A1:B24"/>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zeroHeight="false" outlineLevelRow="0" outlineLevelCol="0"/>
  <cols>
    <col collapsed="false" customWidth="true" hidden="false" outlineLevel="0" max="1" min="1" style="1" width="52"/>
    <col collapsed="false" customWidth="true" hidden="false" outlineLevel="0" max="2" min="2" style="1" width="16"/>
  </cols>
  <sheetData>
    <row r="1" customFormat="false" ht="15" hidden="false" customHeight="true" outlineLevel="0" collapsed="false">
      <c r="A1" s="43" t="s">
        <v>428</v>
      </c>
    </row>
    <row r="3" customFormat="false" ht="15" hidden="false" customHeight="true" outlineLevel="0" collapsed="false">
      <c r="A3" s="24" t="s">
        <v>429</v>
      </c>
      <c r="B3" s="25" t="n">
        <v>169</v>
      </c>
    </row>
    <row r="4" customFormat="false" ht="15" hidden="false" customHeight="true" outlineLevel="0" collapsed="false">
      <c r="A4" s="24" t="s">
        <v>430</v>
      </c>
      <c r="B4" s="25" t="n">
        <v>23</v>
      </c>
    </row>
    <row r="5" customFormat="false" ht="15" hidden="false" customHeight="true" outlineLevel="0" collapsed="false">
      <c r="A5" s="24" t="s">
        <v>431</v>
      </c>
      <c r="B5" s="25" t="n">
        <v>0</v>
      </c>
    </row>
    <row r="6" customFormat="false" ht="15" hidden="false" customHeight="true" outlineLevel="0" collapsed="false">
      <c r="A6" s="24" t="s">
        <v>432</v>
      </c>
      <c r="B6" s="25" t="n">
        <v>24</v>
      </c>
    </row>
    <row r="7" customFormat="false" ht="15" hidden="false" customHeight="true" outlineLevel="0" collapsed="false">
      <c r="A7" s="24" t="s">
        <v>433</v>
      </c>
      <c r="B7" s="44" t="n">
        <v>0.025</v>
      </c>
    </row>
    <row r="8" customFormat="false" ht="15" hidden="false" customHeight="true" outlineLevel="0" collapsed="false">
      <c r="A8" s="24" t="s">
        <v>434</v>
      </c>
      <c r="B8" s="25" t="n">
        <v>1</v>
      </c>
    </row>
    <row r="9" customFormat="false" ht="15" hidden="false" customHeight="true" outlineLevel="0" collapsed="false">
      <c r="A9" s="24" t="s">
        <v>435</v>
      </c>
      <c r="B9" s="44" t="n">
        <v>0.4</v>
      </c>
    </row>
    <row r="10" customFormat="false" ht="15" hidden="false" customHeight="true" outlineLevel="0" collapsed="false">
      <c r="A10" s="24" t="s">
        <v>436</v>
      </c>
      <c r="B10" s="25" t="n">
        <v>8</v>
      </c>
    </row>
    <row r="11" customFormat="false" ht="15" hidden="false" customHeight="true" outlineLevel="0" collapsed="false">
      <c r="A11" s="24" t="s">
        <v>437</v>
      </c>
      <c r="B11" s="44" t="n">
        <v>0.02</v>
      </c>
    </row>
    <row r="12" customFormat="false" ht="15" hidden="false" customHeight="true" outlineLevel="0" collapsed="false">
      <c r="A12" s="24" t="s">
        <v>438</v>
      </c>
      <c r="B12" s="44" t="n">
        <v>0.05</v>
      </c>
    </row>
    <row r="13" customFormat="false" ht="15" hidden="false" customHeight="true" outlineLevel="0" collapsed="false">
      <c r="A13" s="24" t="s">
        <v>439</v>
      </c>
      <c r="B13" s="44" t="n">
        <v>0.08</v>
      </c>
    </row>
    <row r="15" customFormat="false" ht="15" hidden="false" customHeight="true" outlineLevel="0" collapsed="false">
      <c r="A15" s="24" t="s">
        <v>440</v>
      </c>
      <c r="B15" s="45"/>
    </row>
    <row r="16" customFormat="false" ht="15" hidden="false" customHeight="true" outlineLevel="0" collapsed="false">
      <c r="A16" s="24" t="s">
        <v>441</v>
      </c>
      <c r="B16" s="46" t="n">
        <f aca="false">(1-$B$9)*($B$3*$B$7+$B$8)</f>
        <v>3.135</v>
      </c>
    </row>
    <row r="17" customFormat="false" ht="15" hidden="false" customHeight="true" outlineLevel="0" collapsed="false">
      <c r="A17" s="24" t="s">
        <v>442</v>
      </c>
      <c r="B17" s="46" t="n">
        <f aca="false">$B$9*($B$10+$B$3*$B$11)</f>
        <v>4.552</v>
      </c>
    </row>
    <row r="18" customFormat="false" ht="15" hidden="false" customHeight="true" outlineLevel="0" collapsed="false">
      <c r="A18" s="24" t="s">
        <v>443</v>
      </c>
      <c r="B18" s="46" t="n">
        <f aca="false">$B$12*$B$6*2</f>
        <v>2.4</v>
      </c>
    </row>
    <row r="19" customFormat="false" ht="15" hidden="false" customHeight="true" outlineLevel="0" collapsed="false">
      <c r="A19" s="24" t="s">
        <v>444</v>
      </c>
      <c r="B19" s="46" t="n">
        <f aca="false">$B$9*$B$13*$B$6*2</f>
        <v>1.536</v>
      </c>
    </row>
    <row r="20" customFormat="false" ht="15" hidden="false" customHeight="true" outlineLevel="0" collapsed="false">
      <c r="A20" s="47" t="s">
        <v>445</v>
      </c>
      <c r="B20" s="48" t="n">
        <f aca="false">$B$4+$B$5+$B$6+B16+B17+B18+B19</f>
        <v>58.623</v>
      </c>
    </row>
    <row r="21" customFormat="false" ht="15" hidden="false" customHeight="true" outlineLevel="0" collapsed="false">
      <c r="A21" s="47" t="s">
        <v>446</v>
      </c>
      <c r="B21" s="49" t="n">
        <f aca="false">$B$3-B20</f>
        <v>110.377</v>
      </c>
    </row>
    <row r="22" customFormat="false" ht="15" hidden="false" customHeight="true" outlineLevel="0" collapsed="false">
      <c r="A22" s="50" t="s">
        <v>447</v>
      </c>
      <c r="B22" s="51" t="n">
        <f aca="false">ROUND($B$3/B21,2)</f>
        <v>1.53</v>
      </c>
    </row>
    <row r="24" customFormat="false" ht="15" hidden="false" customHeight="true" outlineLevel="0" collapsed="false">
      <c r="A24" s="52" t="s">
        <v>448</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tabColor rgb="FF548235"/>
    <pageSetUpPr fitToPage="false"/>
  </sheetPr>
  <dimension ref="A1:F10"/>
  <sheetViews>
    <sheetView showFormulas="false" showGridLines="false" showRowColHeaders="true" showZeros="true" rightToLeft="tru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8.6796875" defaultRowHeight="15" zeroHeight="false" outlineLevelRow="0" outlineLevelCol="0"/>
  <cols>
    <col collapsed="false" customWidth="true" hidden="false" outlineLevel="0" max="7" min="1" style="1" width="16"/>
  </cols>
  <sheetData>
    <row r="1" customFormat="false" ht="15" hidden="false" customHeight="true" outlineLevel="0" collapsed="false">
      <c r="A1" s="43" t="s">
        <v>449</v>
      </c>
    </row>
    <row r="3" customFormat="false" ht="15" hidden="false" customHeight="true" outlineLevel="0" collapsed="false">
      <c r="A3" s="30" t="s">
        <v>450</v>
      </c>
      <c r="B3" s="14" t="n">
        <v>139</v>
      </c>
      <c r="C3" s="14" t="n">
        <v>149</v>
      </c>
      <c r="D3" s="14" t="n">
        <v>169</v>
      </c>
      <c r="E3" s="14" t="n">
        <v>179</v>
      </c>
      <c r="F3" s="14" t="n">
        <v>199</v>
      </c>
    </row>
    <row r="4" customFormat="false" ht="15" hidden="false" customHeight="true" outlineLevel="0" collapsed="false">
      <c r="A4" s="53" t="n">
        <v>20</v>
      </c>
      <c r="B4" s="54" t="n">
        <f aca="false">B$3-$A4-'7-اقتصاديات الوحدة'!$B$5-'7-اقتصاديات الوحدة'!$B$6-(1-'7-اقتصاديات الوحدة'!$B$9)*(B$3*'7-اقتصاديات الوحدة'!$B$7+'7-اقتصاديات الوحدة'!$B$8)-'7-اقتصاديات الوحدة'!$B$9*('7-اقتصاديات الوحدة'!$B$10+B$3*'7-اقتصاديات الوحدة'!$B$11)-'7-اقتصاديات الوحدة'!$B$12*'7-اقتصاديات الوحدة'!$B$6*2-'7-اقتصاديات الوحدة'!$B$9*'7-اقتصاديات الوحدة'!$B$13*'7-اقتصاديات الوحدة'!$B$6*2</f>
        <v>84.067</v>
      </c>
      <c r="C4" s="54" t="n">
        <f aca="false">C$3-$A4-'7-اقتصاديات الوحدة'!$B$5-'7-اقتصاديات الوحدة'!$B$6-(1-'7-اقتصاديات الوحدة'!$B$9)*(C$3*'7-اقتصاديات الوحدة'!$B$7+'7-اقتصاديات الوحدة'!$B$8)-'7-اقتصاديات الوحدة'!$B$9*('7-اقتصاديات الوحدة'!$B$10+C$3*'7-اقتصاديات الوحدة'!$B$11)-'7-اقتصاديات الوحدة'!$B$12*'7-اقتصاديات الوحدة'!$B$6*2-'7-اقتصاديات الوحدة'!$B$9*'7-اقتصاديات الوحدة'!$B$13*'7-اقتصاديات الوحدة'!$B$6*2</f>
        <v>93.837</v>
      </c>
      <c r="D4" s="54" t="n">
        <f aca="false">D$3-$A4-'7-اقتصاديات الوحدة'!$B$5-'7-اقتصاديات الوحدة'!$B$6-(1-'7-اقتصاديات الوحدة'!$B$9)*(D$3*'7-اقتصاديات الوحدة'!$B$7+'7-اقتصاديات الوحدة'!$B$8)-'7-اقتصاديات الوحدة'!$B$9*('7-اقتصاديات الوحدة'!$B$10+D$3*'7-اقتصاديات الوحدة'!$B$11)-'7-اقتصاديات الوحدة'!$B$12*'7-اقتصاديات الوحدة'!$B$6*2-'7-اقتصاديات الوحدة'!$B$9*'7-اقتصاديات الوحدة'!$B$13*'7-اقتصاديات الوحدة'!$B$6*2</f>
        <v>113.377</v>
      </c>
      <c r="E4" s="54" t="n">
        <f aca="false">E$3-$A4-'7-اقتصاديات الوحدة'!$B$5-'7-اقتصاديات الوحدة'!$B$6-(1-'7-اقتصاديات الوحدة'!$B$9)*(E$3*'7-اقتصاديات الوحدة'!$B$7+'7-اقتصاديات الوحدة'!$B$8)-'7-اقتصاديات الوحدة'!$B$9*('7-اقتصاديات الوحدة'!$B$10+E$3*'7-اقتصاديات الوحدة'!$B$11)-'7-اقتصاديات الوحدة'!$B$12*'7-اقتصاديات الوحدة'!$B$6*2-'7-اقتصاديات الوحدة'!$B$9*'7-اقتصاديات الوحدة'!$B$13*'7-اقتصاديات الوحدة'!$B$6*2</f>
        <v>123.147</v>
      </c>
      <c r="F4" s="54" t="n">
        <f aca="false">F$3-$A4-'7-اقتصاديات الوحدة'!$B$5-'7-اقتصاديات الوحدة'!$B$6-(1-'7-اقتصاديات الوحدة'!$B$9)*(F$3*'7-اقتصاديات الوحدة'!$B$7+'7-اقتصاديات الوحدة'!$B$8)-'7-اقتصاديات الوحدة'!$B$9*('7-اقتصاديات الوحدة'!$B$10+F$3*'7-اقتصاديات الوحدة'!$B$11)-'7-اقتصاديات الوحدة'!$B$12*'7-اقتصاديات الوحدة'!$B$6*2-'7-اقتصاديات الوحدة'!$B$9*'7-اقتصاديات الوحدة'!$B$13*'7-اقتصاديات الوحدة'!$B$6*2</f>
        <v>142.687</v>
      </c>
    </row>
    <row r="5" customFormat="false" ht="15" hidden="false" customHeight="true" outlineLevel="0" collapsed="false">
      <c r="A5" s="53" t="n">
        <v>23</v>
      </c>
      <c r="B5" s="55" t="n">
        <f aca="false">B$3-$A5-'7-اقتصاديات الوحدة'!$B$5-'7-اقتصاديات الوحدة'!$B$6-(1-'7-اقتصاديات الوحدة'!$B$9)*(B$3*'7-اقتصاديات الوحدة'!$B$7+'7-اقتصاديات الوحدة'!$B$8)-'7-اقتصاديات الوحدة'!$B$9*('7-اقتصاديات الوحدة'!$B$10+B$3*'7-اقتصاديات الوحدة'!$B$11)-'7-اقتصاديات الوحدة'!$B$12*'7-اقتصاديات الوحدة'!$B$6*2-'7-اقتصاديات الوحدة'!$B$9*'7-اقتصاديات الوحدة'!$B$13*'7-اقتصاديات الوحدة'!$B$6*2</f>
        <v>81.067</v>
      </c>
      <c r="C5" s="55" t="n">
        <f aca="false">C$3-$A5-'7-اقتصاديات الوحدة'!$B$5-'7-اقتصاديات الوحدة'!$B$6-(1-'7-اقتصاديات الوحدة'!$B$9)*(C$3*'7-اقتصاديات الوحدة'!$B$7+'7-اقتصاديات الوحدة'!$B$8)-'7-اقتصاديات الوحدة'!$B$9*('7-اقتصاديات الوحدة'!$B$10+C$3*'7-اقتصاديات الوحدة'!$B$11)-'7-اقتصاديات الوحدة'!$B$12*'7-اقتصاديات الوحدة'!$B$6*2-'7-اقتصاديات الوحدة'!$B$9*'7-اقتصاديات الوحدة'!$B$13*'7-اقتصاديات الوحدة'!$B$6*2</f>
        <v>90.837</v>
      </c>
      <c r="D5" s="55" t="n">
        <f aca="false">D$3-$A5-'7-اقتصاديات الوحدة'!$B$5-'7-اقتصاديات الوحدة'!$B$6-(1-'7-اقتصاديات الوحدة'!$B$9)*(D$3*'7-اقتصاديات الوحدة'!$B$7+'7-اقتصاديات الوحدة'!$B$8)-'7-اقتصاديات الوحدة'!$B$9*('7-اقتصاديات الوحدة'!$B$10+D$3*'7-اقتصاديات الوحدة'!$B$11)-'7-اقتصاديات الوحدة'!$B$12*'7-اقتصاديات الوحدة'!$B$6*2-'7-اقتصاديات الوحدة'!$B$9*'7-اقتصاديات الوحدة'!$B$13*'7-اقتصاديات الوحدة'!$B$6*2</f>
        <v>110.377</v>
      </c>
      <c r="E5" s="55" t="n">
        <f aca="false">E$3-$A5-'7-اقتصاديات الوحدة'!$B$5-'7-اقتصاديات الوحدة'!$B$6-(1-'7-اقتصاديات الوحدة'!$B$9)*(E$3*'7-اقتصاديات الوحدة'!$B$7+'7-اقتصاديات الوحدة'!$B$8)-'7-اقتصاديات الوحدة'!$B$9*('7-اقتصاديات الوحدة'!$B$10+E$3*'7-اقتصاديات الوحدة'!$B$11)-'7-اقتصاديات الوحدة'!$B$12*'7-اقتصاديات الوحدة'!$B$6*2-'7-اقتصاديات الوحدة'!$B$9*'7-اقتصاديات الوحدة'!$B$13*'7-اقتصاديات الوحدة'!$B$6*2</f>
        <v>120.147</v>
      </c>
      <c r="F5" s="55" t="n">
        <f aca="false">F$3-$A5-'7-اقتصاديات الوحدة'!$B$5-'7-اقتصاديات الوحدة'!$B$6-(1-'7-اقتصاديات الوحدة'!$B$9)*(F$3*'7-اقتصاديات الوحدة'!$B$7+'7-اقتصاديات الوحدة'!$B$8)-'7-اقتصاديات الوحدة'!$B$9*('7-اقتصاديات الوحدة'!$B$10+F$3*'7-اقتصاديات الوحدة'!$B$11)-'7-اقتصاديات الوحدة'!$B$12*'7-اقتصاديات الوحدة'!$B$6*2-'7-اقتصاديات الوحدة'!$B$9*'7-اقتصاديات الوحدة'!$B$13*'7-اقتصاديات الوحدة'!$B$6*2</f>
        <v>139.687</v>
      </c>
    </row>
    <row r="6" customFormat="false" ht="15" hidden="false" customHeight="true" outlineLevel="0" collapsed="false">
      <c r="A6" s="53" t="n">
        <v>30</v>
      </c>
      <c r="B6" s="54" t="n">
        <f aca="false">B$3-$A6-'7-اقتصاديات الوحدة'!$B$5-'7-اقتصاديات الوحدة'!$B$6-(1-'7-اقتصاديات الوحدة'!$B$9)*(B$3*'7-اقتصاديات الوحدة'!$B$7+'7-اقتصاديات الوحدة'!$B$8)-'7-اقتصاديات الوحدة'!$B$9*('7-اقتصاديات الوحدة'!$B$10+B$3*'7-اقتصاديات الوحدة'!$B$11)-'7-اقتصاديات الوحدة'!$B$12*'7-اقتصاديات الوحدة'!$B$6*2-'7-اقتصاديات الوحدة'!$B$9*'7-اقتصاديات الوحدة'!$B$13*'7-اقتصاديات الوحدة'!$B$6*2</f>
        <v>74.067</v>
      </c>
      <c r="C6" s="54" t="n">
        <f aca="false">C$3-$A6-'7-اقتصاديات الوحدة'!$B$5-'7-اقتصاديات الوحدة'!$B$6-(1-'7-اقتصاديات الوحدة'!$B$9)*(C$3*'7-اقتصاديات الوحدة'!$B$7+'7-اقتصاديات الوحدة'!$B$8)-'7-اقتصاديات الوحدة'!$B$9*('7-اقتصاديات الوحدة'!$B$10+C$3*'7-اقتصاديات الوحدة'!$B$11)-'7-اقتصاديات الوحدة'!$B$12*'7-اقتصاديات الوحدة'!$B$6*2-'7-اقتصاديات الوحدة'!$B$9*'7-اقتصاديات الوحدة'!$B$13*'7-اقتصاديات الوحدة'!$B$6*2</f>
        <v>83.837</v>
      </c>
      <c r="D6" s="54" t="n">
        <f aca="false">D$3-$A6-'7-اقتصاديات الوحدة'!$B$5-'7-اقتصاديات الوحدة'!$B$6-(1-'7-اقتصاديات الوحدة'!$B$9)*(D$3*'7-اقتصاديات الوحدة'!$B$7+'7-اقتصاديات الوحدة'!$B$8)-'7-اقتصاديات الوحدة'!$B$9*('7-اقتصاديات الوحدة'!$B$10+D$3*'7-اقتصاديات الوحدة'!$B$11)-'7-اقتصاديات الوحدة'!$B$12*'7-اقتصاديات الوحدة'!$B$6*2-'7-اقتصاديات الوحدة'!$B$9*'7-اقتصاديات الوحدة'!$B$13*'7-اقتصاديات الوحدة'!$B$6*2</f>
        <v>103.377</v>
      </c>
      <c r="E6" s="54" t="n">
        <f aca="false">E$3-$A6-'7-اقتصاديات الوحدة'!$B$5-'7-اقتصاديات الوحدة'!$B$6-(1-'7-اقتصاديات الوحدة'!$B$9)*(E$3*'7-اقتصاديات الوحدة'!$B$7+'7-اقتصاديات الوحدة'!$B$8)-'7-اقتصاديات الوحدة'!$B$9*('7-اقتصاديات الوحدة'!$B$10+E$3*'7-اقتصاديات الوحدة'!$B$11)-'7-اقتصاديات الوحدة'!$B$12*'7-اقتصاديات الوحدة'!$B$6*2-'7-اقتصاديات الوحدة'!$B$9*'7-اقتصاديات الوحدة'!$B$13*'7-اقتصاديات الوحدة'!$B$6*2</f>
        <v>113.147</v>
      </c>
      <c r="F6" s="54" t="n">
        <f aca="false">F$3-$A6-'7-اقتصاديات الوحدة'!$B$5-'7-اقتصاديات الوحدة'!$B$6-(1-'7-اقتصاديات الوحدة'!$B$9)*(F$3*'7-اقتصاديات الوحدة'!$B$7+'7-اقتصاديات الوحدة'!$B$8)-'7-اقتصاديات الوحدة'!$B$9*('7-اقتصاديات الوحدة'!$B$10+F$3*'7-اقتصاديات الوحدة'!$B$11)-'7-اقتصاديات الوحدة'!$B$12*'7-اقتصاديات الوحدة'!$B$6*2-'7-اقتصاديات الوحدة'!$B$9*'7-اقتصاديات الوحدة'!$B$13*'7-اقتصاديات الوحدة'!$B$6*2</f>
        <v>132.687</v>
      </c>
    </row>
    <row r="7" customFormat="false" ht="15" hidden="false" customHeight="true" outlineLevel="0" collapsed="false">
      <c r="A7" s="53" t="n">
        <v>45</v>
      </c>
      <c r="B7" s="55" t="n">
        <f aca="false">B$3-$A7-'7-اقتصاديات الوحدة'!$B$5-'7-اقتصاديات الوحدة'!$B$6-(1-'7-اقتصاديات الوحدة'!$B$9)*(B$3*'7-اقتصاديات الوحدة'!$B$7+'7-اقتصاديات الوحدة'!$B$8)-'7-اقتصاديات الوحدة'!$B$9*('7-اقتصاديات الوحدة'!$B$10+B$3*'7-اقتصاديات الوحدة'!$B$11)-'7-اقتصاديات الوحدة'!$B$12*'7-اقتصاديات الوحدة'!$B$6*2-'7-اقتصاديات الوحدة'!$B$9*'7-اقتصاديات الوحدة'!$B$13*'7-اقتصاديات الوحدة'!$B$6*2</f>
        <v>59.067</v>
      </c>
      <c r="C7" s="55" t="n">
        <f aca="false">C$3-$A7-'7-اقتصاديات الوحدة'!$B$5-'7-اقتصاديات الوحدة'!$B$6-(1-'7-اقتصاديات الوحدة'!$B$9)*(C$3*'7-اقتصاديات الوحدة'!$B$7+'7-اقتصاديات الوحدة'!$B$8)-'7-اقتصاديات الوحدة'!$B$9*('7-اقتصاديات الوحدة'!$B$10+C$3*'7-اقتصاديات الوحدة'!$B$11)-'7-اقتصاديات الوحدة'!$B$12*'7-اقتصاديات الوحدة'!$B$6*2-'7-اقتصاديات الوحدة'!$B$9*'7-اقتصاديات الوحدة'!$B$13*'7-اقتصاديات الوحدة'!$B$6*2</f>
        <v>68.837</v>
      </c>
      <c r="D7" s="55" t="n">
        <f aca="false">D$3-$A7-'7-اقتصاديات الوحدة'!$B$5-'7-اقتصاديات الوحدة'!$B$6-(1-'7-اقتصاديات الوحدة'!$B$9)*(D$3*'7-اقتصاديات الوحدة'!$B$7+'7-اقتصاديات الوحدة'!$B$8)-'7-اقتصاديات الوحدة'!$B$9*('7-اقتصاديات الوحدة'!$B$10+D$3*'7-اقتصاديات الوحدة'!$B$11)-'7-اقتصاديات الوحدة'!$B$12*'7-اقتصاديات الوحدة'!$B$6*2-'7-اقتصاديات الوحدة'!$B$9*'7-اقتصاديات الوحدة'!$B$13*'7-اقتصاديات الوحدة'!$B$6*2</f>
        <v>88.377</v>
      </c>
      <c r="E7" s="55" t="n">
        <f aca="false">E$3-$A7-'7-اقتصاديات الوحدة'!$B$5-'7-اقتصاديات الوحدة'!$B$6-(1-'7-اقتصاديات الوحدة'!$B$9)*(E$3*'7-اقتصاديات الوحدة'!$B$7+'7-اقتصاديات الوحدة'!$B$8)-'7-اقتصاديات الوحدة'!$B$9*('7-اقتصاديات الوحدة'!$B$10+E$3*'7-اقتصاديات الوحدة'!$B$11)-'7-اقتصاديات الوحدة'!$B$12*'7-اقتصاديات الوحدة'!$B$6*2-'7-اقتصاديات الوحدة'!$B$9*'7-اقتصاديات الوحدة'!$B$13*'7-اقتصاديات الوحدة'!$B$6*2</f>
        <v>98.147</v>
      </c>
      <c r="F7" s="55" t="n">
        <f aca="false">F$3-$A7-'7-اقتصاديات الوحدة'!$B$5-'7-اقتصاديات الوحدة'!$B$6-(1-'7-اقتصاديات الوحدة'!$B$9)*(F$3*'7-اقتصاديات الوحدة'!$B$7+'7-اقتصاديات الوحدة'!$B$8)-'7-اقتصاديات الوحدة'!$B$9*('7-اقتصاديات الوحدة'!$B$10+F$3*'7-اقتصاديات الوحدة'!$B$11)-'7-اقتصاديات الوحدة'!$B$12*'7-اقتصاديات الوحدة'!$B$6*2-'7-اقتصاديات الوحدة'!$B$9*'7-اقتصاديات الوحدة'!$B$13*'7-اقتصاديات الوحدة'!$B$6*2</f>
        <v>117.687</v>
      </c>
    </row>
    <row r="8" customFormat="false" ht="15" hidden="false" customHeight="true" outlineLevel="0" collapsed="false">
      <c r="A8" s="53" t="n">
        <v>60</v>
      </c>
      <c r="B8" s="54" t="n">
        <f aca="false">B$3-$A8-'7-اقتصاديات الوحدة'!$B$5-'7-اقتصاديات الوحدة'!$B$6-(1-'7-اقتصاديات الوحدة'!$B$9)*(B$3*'7-اقتصاديات الوحدة'!$B$7+'7-اقتصاديات الوحدة'!$B$8)-'7-اقتصاديات الوحدة'!$B$9*('7-اقتصاديات الوحدة'!$B$10+B$3*'7-اقتصاديات الوحدة'!$B$11)-'7-اقتصاديات الوحدة'!$B$12*'7-اقتصاديات الوحدة'!$B$6*2-'7-اقتصاديات الوحدة'!$B$9*'7-اقتصاديات الوحدة'!$B$13*'7-اقتصاديات الوحدة'!$B$6*2</f>
        <v>44.067</v>
      </c>
      <c r="C8" s="54" t="n">
        <f aca="false">C$3-$A8-'7-اقتصاديات الوحدة'!$B$5-'7-اقتصاديات الوحدة'!$B$6-(1-'7-اقتصاديات الوحدة'!$B$9)*(C$3*'7-اقتصاديات الوحدة'!$B$7+'7-اقتصاديات الوحدة'!$B$8)-'7-اقتصاديات الوحدة'!$B$9*('7-اقتصاديات الوحدة'!$B$10+C$3*'7-اقتصاديات الوحدة'!$B$11)-'7-اقتصاديات الوحدة'!$B$12*'7-اقتصاديات الوحدة'!$B$6*2-'7-اقتصاديات الوحدة'!$B$9*'7-اقتصاديات الوحدة'!$B$13*'7-اقتصاديات الوحدة'!$B$6*2</f>
        <v>53.837</v>
      </c>
      <c r="D8" s="54" t="n">
        <f aca="false">D$3-$A8-'7-اقتصاديات الوحدة'!$B$5-'7-اقتصاديات الوحدة'!$B$6-(1-'7-اقتصاديات الوحدة'!$B$9)*(D$3*'7-اقتصاديات الوحدة'!$B$7+'7-اقتصاديات الوحدة'!$B$8)-'7-اقتصاديات الوحدة'!$B$9*('7-اقتصاديات الوحدة'!$B$10+D$3*'7-اقتصاديات الوحدة'!$B$11)-'7-اقتصاديات الوحدة'!$B$12*'7-اقتصاديات الوحدة'!$B$6*2-'7-اقتصاديات الوحدة'!$B$9*'7-اقتصاديات الوحدة'!$B$13*'7-اقتصاديات الوحدة'!$B$6*2</f>
        <v>73.377</v>
      </c>
      <c r="E8" s="54" t="n">
        <f aca="false">E$3-$A8-'7-اقتصاديات الوحدة'!$B$5-'7-اقتصاديات الوحدة'!$B$6-(1-'7-اقتصاديات الوحدة'!$B$9)*(E$3*'7-اقتصاديات الوحدة'!$B$7+'7-اقتصاديات الوحدة'!$B$8)-'7-اقتصاديات الوحدة'!$B$9*('7-اقتصاديات الوحدة'!$B$10+E$3*'7-اقتصاديات الوحدة'!$B$11)-'7-اقتصاديات الوحدة'!$B$12*'7-اقتصاديات الوحدة'!$B$6*2-'7-اقتصاديات الوحدة'!$B$9*'7-اقتصاديات الوحدة'!$B$13*'7-اقتصاديات الوحدة'!$B$6*2</f>
        <v>83.147</v>
      </c>
      <c r="F8" s="54" t="n">
        <f aca="false">F$3-$A8-'7-اقتصاديات الوحدة'!$B$5-'7-اقتصاديات الوحدة'!$B$6-(1-'7-اقتصاديات الوحدة'!$B$9)*(F$3*'7-اقتصاديات الوحدة'!$B$7+'7-اقتصاديات الوحدة'!$B$8)-'7-اقتصاديات الوحدة'!$B$9*('7-اقتصاديات الوحدة'!$B$10+F$3*'7-اقتصاديات الوحدة'!$B$11)-'7-اقتصاديات الوحدة'!$B$12*'7-اقتصاديات الوحدة'!$B$6*2-'7-اقتصاديات الوحدة'!$B$9*'7-اقتصاديات الوحدة'!$B$13*'7-اقتصاديات الوحدة'!$B$6*2</f>
        <v>102.687</v>
      </c>
    </row>
    <row r="10" customFormat="false" ht="15" hidden="false" customHeight="true" outlineLevel="0" collapsed="false">
      <c r="A10" s="52" t="s">
        <v>451</v>
      </c>
    </row>
  </sheetData>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LibreOffice/24.2.7.2$Linux_X86_64 LibreOffice_project/420$Build-2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2026-08-07T08:32:17Z</dcterms:created>
  <dc:creator>openpyxl</dc:creator>
  <dc:description/>
  <dc:language>en-US</dc:language>
  <cp:lastModifiedBy/>
  <dcterms:modified xsi:type="dcterms:W3CDTF">2026-08-08T07:48:53Z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